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home.org.aalto.fi\heikkij9\data\Documents\"/>
    </mc:Choice>
  </mc:AlternateContent>
  <bookViews>
    <workbookView xWindow="0" yWindow="0" windowWidth="28800" windowHeight="11400"/>
  </bookViews>
  <sheets>
    <sheet name="Osallistujat_30A03000_20190107" sheetId="1" r:id="rId1"/>
  </sheets>
  <calcPr calcId="162913"/>
</workbook>
</file>

<file path=xl/calcChain.xml><?xml version="1.0" encoding="utf-8"?>
<calcChain xmlns="http://schemas.openxmlformats.org/spreadsheetml/2006/main">
  <c r="A154" i="1" l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6" i="1"/>
  <c r="A135" i="1"/>
  <c r="A134" i="1"/>
  <c r="A133" i="1"/>
  <c r="A132" i="1"/>
  <c r="A131" i="1"/>
  <c r="A130" i="1"/>
  <c r="A128" i="1"/>
  <c r="A127" i="1"/>
  <c r="A126" i="1"/>
  <c r="A125" i="1"/>
  <c r="A124" i="1"/>
  <c r="A123" i="1"/>
  <c r="A122" i="1"/>
  <c r="A121" i="1"/>
  <c r="A119" i="1"/>
  <c r="A118" i="1"/>
  <c r="A117" i="1"/>
  <c r="A116" i="1"/>
  <c r="A115" i="1"/>
  <c r="A114" i="1"/>
  <c r="A113" i="1"/>
  <c r="A112" i="1"/>
  <c r="A111" i="1"/>
  <c r="A110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19" i="1"/>
  <c r="A18" i="1"/>
  <c r="A17" i="1"/>
  <c r="A16" i="1"/>
  <c r="A15" i="1"/>
  <c r="A14" i="1"/>
  <c r="A13" i="1"/>
  <c r="A12" i="1"/>
  <c r="A11" i="1"/>
  <c r="A9" i="1"/>
  <c r="A8" i="1"/>
  <c r="A7" i="1"/>
  <c r="A6" i="1"/>
  <c r="A5" i="1"/>
  <c r="A67" i="1"/>
  <c r="A137" i="1"/>
  <c r="A129" i="1"/>
  <c r="A120" i="1"/>
  <c r="A108" i="1"/>
  <c r="A87" i="1"/>
  <c r="A68" i="1"/>
  <c r="A35" i="1"/>
  <c r="A20" i="1"/>
  <c r="A10" i="1"/>
</calcChain>
</file>

<file path=xl/sharedStrings.xml><?xml version="1.0" encoding="utf-8"?>
<sst xmlns="http://schemas.openxmlformats.org/spreadsheetml/2006/main" count="7" uniqueCount="7">
  <si>
    <t>30A03000</t>
  </si>
  <si>
    <t>opisnro</t>
  </si>
  <si>
    <t>2.vk</t>
  </si>
  <si>
    <t>Talousmatematiikan perusteet 2019, 2. välikokeen pisteet</t>
  </si>
  <si>
    <t>Maksimipistemäärä on 36.</t>
  </si>
  <si>
    <t>Koetehtäviä vastaavat (tai samat) laskut ovat harjoituksissa ja/tai harjoitustehtävissä.</t>
  </si>
  <si>
    <t>Puutteita oli erityisesti laskujen tulosten tulkinnoissa.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</si>
</sst>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0" fontId="18" fillId="0" borderId="10" xfId="0" applyFont="1" applyFill="1" applyBorder="1" applyAlignment="1">
      <alignment horizontal="left"/>
    </xf>
    <xf numFmtId="0" fontId="18" fillId="0" borderId="10" xfId="0" applyFont="1" applyFill="1" applyBorder="1" applyAlignment="1">
      <alignment horizontal="left" wrapText="1"/>
    </xf>
    <xf numFmtId="0" fontId="0" fillId="0" borderId="0" xfId="0" applyFill="1"/>
    <xf numFmtId="0" fontId="18" fillId="0" borderId="10" xfId="0" applyFont="1" applyFill="1" applyBorder="1" applyAlignment="1">
      <alignment vertical="top" wrapText="1"/>
    </xf>
    <xf numFmtId="0" fontId="0" fillId="0" borderId="11" xfId="0" applyFill="1" applyBorder="1"/>
    <xf numFmtId="0" fontId="19" fillId="0" borderId="10" xfId="0" applyFont="1" applyFill="1" applyBorder="1" applyAlignment="1">
      <alignment horizontal="center" vertical="center" wrapText="1"/>
    </xf>
    <xf numFmtId="0" fontId="19" fillId="0" borderId="10" xfId="0" applyFont="1" applyFill="1" applyBorder="1" applyAlignment="1">
      <alignment horizontal="left" vertic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54"/>
  <sheetViews>
    <sheetView showGridLines="0" tabSelected="1" workbookViewId="0">
      <selection activeCell="D12" sqref="D12"/>
    </sheetView>
  </sheetViews>
  <sheetFormatPr defaultRowHeight="15" x14ac:dyDescent="0.25"/>
  <cols>
    <col min="1" max="1" width="9" customWidth="1"/>
    <col min="2" max="2" width="5.7109375" customWidth="1"/>
  </cols>
  <sheetData>
    <row r="2" spans="1:4" s="3" customFormat="1" x14ac:dyDescent="0.25">
      <c r="A2" s="4" t="s">
        <v>0</v>
      </c>
      <c r="B2" s="4"/>
      <c r="C2" s="3" t="s">
        <v>3</v>
      </c>
    </row>
    <row r="3" spans="1:4" s="3" customFormat="1" x14ac:dyDescent="0.25">
      <c r="A3" s="4"/>
      <c r="B3" s="5"/>
    </row>
    <row r="4" spans="1:4" s="3" customFormat="1" x14ac:dyDescent="0.25">
      <c r="A4" s="6" t="s">
        <v>1</v>
      </c>
      <c r="B4" s="7" t="s">
        <v>2</v>
      </c>
    </row>
    <row r="5" spans="1:4" s="3" customFormat="1" x14ac:dyDescent="0.25">
      <c r="A5" s="1" t="str">
        <f>"481742"</f>
        <v>481742</v>
      </c>
      <c r="B5" s="2">
        <v>28.5</v>
      </c>
    </row>
    <row r="6" spans="1:4" s="3" customFormat="1" x14ac:dyDescent="0.25">
      <c r="A6" s="1" t="str">
        <f>"421469"</f>
        <v>421469</v>
      </c>
      <c r="B6" s="2">
        <v>25.25</v>
      </c>
      <c r="D6" s="3" t="s">
        <v>4</v>
      </c>
    </row>
    <row r="7" spans="1:4" s="3" customFormat="1" x14ac:dyDescent="0.25">
      <c r="A7" s="1" t="str">
        <f>"595641"</f>
        <v>595641</v>
      </c>
      <c r="B7" s="2">
        <v>29.5</v>
      </c>
    </row>
    <row r="8" spans="1:4" s="3" customFormat="1" x14ac:dyDescent="0.25">
      <c r="A8" s="1" t="str">
        <f>"595667"</f>
        <v>595667</v>
      </c>
      <c r="B8" s="2">
        <v>21</v>
      </c>
      <c r="D8" s="3" t="s">
        <v>5</v>
      </c>
    </row>
    <row r="9" spans="1:4" s="3" customFormat="1" x14ac:dyDescent="0.25">
      <c r="A9" s="1" t="str">
        <f>"481933"</f>
        <v>481933</v>
      </c>
      <c r="B9" s="2">
        <v>27.25</v>
      </c>
      <c r="D9" s="3" t="s">
        <v>6</v>
      </c>
    </row>
    <row r="10" spans="1:4" s="3" customFormat="1" x14ac:dyDescent="0.25">
      <c r="A10" s="1" t="str">
        <f>"668141"</f>
        <v>668141</v>
      </c>
      <c r="B10" s="2">
        <v>27</v>
      </c>
    </row>
    <row r="11" spans="1:4" s="3" customFormat="1" x14ac:dyDescent="0.25">
      <c r="A11" s="1" t="str">
        <f>"595793"</f>
        <v>595793</v>
      </c>
      <c r="B11" s="2">
        <v>8.25</v>
      </c>
    </row>
    <row r="12" spans="1:4" s="3" customFormat="1" x14ac:dyDescent="0.25">
      <c r="A12" s="1" t="str">
        <f>"482026"</f>
        <v>482026</v>
      </c>
      <c r="B12" s="2">
        <v>23</v>
      </c>
    </row>
    <row r="13" spans="1:4" s="3" customFormat="1" x14ac:dyDescent="0.25">
      <c r="A13" s="1" t="str">
        <f>"531485"</f>
        <v>531485</v>
      </c>
      <c r="B13" s="2">
        <v>21.75</v>
      </c>
    </row>
    <row r="14" spans="1:4" s="3" customFormat="1" x14ac:dyDescent="0.25">
      <c r="A14" s="1" t="str">
        <f>"585677"</f>
        <v>585677</v>
      </c>
      <c r="B14" s="2">
        <v>14.5</v>
      </c>
    </row>
    <row r="15" spans="1:4" s="3" customFormat="1" x14ac:dyDescent="0.25">
      <c r="A15" s="1" t="str">
        <f>"647010"</f>
        <v>647010</v>
      </c>
      <c r="B15" s="2">
        <v>20</v>
      </c>
    </row>
    <row r="16" spans="1:4" s="3" customFormat="1" x14ac:dyDescent="0.25">
      <c r="A16" s="1" t="str">
        <f>"606815"</f>
        <v>606815</v>
      </c>
      <c r="B16" s="2">
        <v>30.25</v>
      </c>
    </row>
    <row r="17" spans="1:2" s="3" customFormat="1" x14ac:dyDescent="0.25">
      <c r="A17" s="1" t="str">
        <f>"585729"</f>
        <v>585729</v>
      </c>
      <c r="B17" s="2">
        <v>31.5</v>
      </c>
    </row>
    <row r="18" spans="1:2" s="3" customFormat="1" x14ac:dyDescent="0.25">
      <c r="A18" s="1" t="str">
        <f>"649908"</f>
        <v>649908</v>
      </c>
      <c r="B18" s="2">
        <v>26.75</v>
      </c>
    </row>
    <row r="19" spans="1:2" s="3" customFormat="1" x14ac:dyDescent="0.25">
      <c r="A19" s="1" t="str">
        <f>"665018"</f>
        <v>665018</v>
      </c>
      <c r="B19" s="2">
        <v>33</v>
      </c>
    </row>
    <row r="20" spans="1:2" s="3" customFormat="1" x14ac:dyDescent="0.25">
      <c r="A20" s="1" t="str">
        <f>"668510"</f>
        <v>668510</v>
      </c>
      <c r="B20" s="2">
        <v>31.5</v>
      </c>
    </row>
    <row r="21" spans="1:2" s="3" customFormat="1" x14ac:dyDescent="0.25">
      <c r="A21" s="1" t="str">
        <f>"421870"</f>
        <v>421870</v>
      </c>
      <c r="B21" s="2">
        <v>25.5</v>
      </c>
    </row>
    <row r="22" spans="1:2" s="3" customFormat="1" x14ac:dyDescent="0.25">
      <c r="A22" s="1" t="str">
        <f>"577355"</f>
        <v>577355</v>
      </c>
      <c r="B22" s="2">
        <v>21</v>
      </c>
    </row>
    <row r="23" spans="1:2" s="3" customFormat="1" x14ac:dyDescent="0.25">
      <c r="A23" s="1" t="str">
        <f>"585981"</f>
        <v>585981</v>
      </c>
      <c r="B23" s="2">
        <v>27.75</v>
      </c>
    </row>
    <row r="24" spans="1:2" s="3" customFormat="1" x14ac:dyDescent="0.25">
      <c r="A24" s="1" t="str">
        <f>"551067"</f>
        <v>551067</v>
      </c>
      <c r="B24" s="2">
        <v>10.5</v>
      </c>
    </row>
    <row r="25" spans="1:2" s="3" customFormat="1" x14ac:dyDescent="0.25">
      <c r="A25" s="1" t="str">
        <f>"650007"</f>
        <v>650007</v>
      </c>
      <c r="B25" s="2">
        <v>24.75</v>
      </c>
    </row>
    <row r="26" spans="1:2" s="3" customFormat="1" x14ac:dyDescent="0.25">
      <c r="A26" s="1" t="str">
        <f>"651828"</f>
        <v>651828</v>
      </c>
      <c r="B26" s="2">
        <v>33.5</v>
      </c>
    </row>
    <row r="27" spans="1:2" s="3" customFormat="1" x14ac:dyDescent="0.25">
      <c r="A27" s="1" t="str">
        <f>"535588"</f>
        <v>535588</v>
      </c>
      <c r="B27" s="2">
        <v>25</v>
      </c>
    </row>
    <row r="28" spans="1:2" s="3" customFormat="1" x14ac:dyDescent="0.25">
      <c r="A28" s="1" t="str">
        <f>"655073"</f>
        <v>655073</v>
      </c>
      <c r="B28" s="2">
        <v>26</v>
      </c>
    </row>
    <row r="29" spans="1:2" s="3" customFormat="1" x14ac:dyDescent="0.25">
      <c r="A29" s="1" t="str">
        <f>"521987"</f>
        <v>521987</v>
      </c>
      <c r="B29" s="2">
        <v>25</v>
      </c>
    </row>
    <row r="30" spans="1:2" s="3" customFormat="1" x14ac:dyDescent="0.25">
      <c r="A30" s="1" t="str">
        <f>"596019"</f>
        <v>596019</v>
      </c>
      <c r="B30" s="2">
        <v>7.25</v>
      </c>
    </row>
    <row r="31" spans="1:2" s="3" customFormat="1" x14ac:dyDescent="0.25">
      <c r="A31" s="1" t="str">
        <f>"586155"</f>
        <v>586155</v>
      </c>
      <c r="B31" s="2">
        <v>31</v>
      </c>
    </row>
    <row r="32" spans="1:2" s="3" customFormat="1" x14ac:dyDescent="0.25">
      <c r="A32" s="1" t="str">
        <f>"650036"</f>
        <v>650036</v>
      </c>
      <c r="B32" s="2">
        <v>25.5</v>
      </c>
    </row>
    <row r="33" spans="1:2" s="3" customFormat="1" x14ac:dyDescent="0.25">
      <c r="A33" s="1" t="str">
        <f>"586249"</f>
        <v>586249</v>
      </c>
      <c r="B33" s="2">
        <v>26.25</v>
      </c>
    </row>
    <row r="34" spans="1:2" s="3" customFormat="1" x14ac:dyDescent="0.25">
      <c r="A34" s="1" t="str">
        <f>"535753"</f>
        <v>535753</v>
      </c>
      <c r="B34" s="2">
        <v>5.25</v>
      </c>
    </row>
    <row r="35" spans="1:2" s="3" customFormat="1" x14ac:dyDescent="0.25">
      <c r="A35" s="1" t="str">
        <f>"753496"</f>
        <v>753496</v>
      </c>
      <c r="B35" s="2">
        <v>19.75</v>
      </c>
    </row>
    <row r="36" spans="1:2" s="3" customFormat="1" x14ac:dyDescent="0.25">
      <c r="A36" s="1" t="str">
        <f>"647366"</f>
        <v>647366</v>
      </c>
      <c r="B36" s="2">
        <v>21.25</v>
      </c>
    </row>
    <row r="37" spans="1:2" s="3" customFormat="1" x14ac:dyDescent="0.25">
      <c r="A37" s="1" t="str">
        <f>"655219"</f>
        <v>655219</v>
      </c>
      <c r="B37" s="2">
        <v>29.5</v>
      </c>
    </row>
    <row r="38" spans="1:2" s="3" customFormat="1" x14ac:dyDescent="0.25">
      <c r="A38" s="1" t="str">
        <f>"535889"</f>
        <v>535889</v>
      </c>
      <c r="B38" s="2">
        <v>22.25</v>
      </c>
    </row>
    <row r="39" spans="1:2" s="3" customFormat="1" x14ac:dyDescent="0.25">
      <c r="A39" s="1" t="str">
        <f>"655329"</f>
        <v>655329</v>
      </c>
      <c r="B39" s="2">
        <v>32</v>
      </c>
    </row>
    <row r="40" spans="1:2" s="3" customFormat="1" x14ac:dyDescent="0.25">
      <c r="A40" s="1" t="str">
        <f>"647489"</f>
        <v>647489</v>
      </c>
      <c r="B40" s="2">
        <v>23.5</v>
      </c>
    </row>
    <row r="41" spans="1:2" s="3" customFormat="1" x14ac:dyDescent="0.25">
      <c r="A41" s="1" t="str">
        <f>"540308"</f>
        <v>540308</v>
      </c>
      <c r="B41" s="2">
        <v>15.75</v>
      </c>
    </row>
    <row r="42" spans="1:2" s="3" customFormat="1" x14ac:dyDescent="0.25">
      <c r="A42" s="1" t="str">
        <f>"650175"</f>
        <v>650175</v>
      </c>
      <c r="B42" s="2">
        <v>21</v>
      </c>
    </row>
    <row r="43" spans="1:2" s="3" customFormat="1" x14ac:dyDescent="0.25">
      <c r="A43" s="1" t="str">
        <f>"540382"</f>
        <v>540382</v>
      </c>
      <c r="B43" s="2">
        <v>15.25</v>
      </c>
    </row>
    <row r="44" spans="1:2" s="3" customFormat="1" x14ac:dyDescent="0.25">
      <c r="A44" s="1" t="str">
        <f>"657877"</f>
        <v>657877</v>
      </c>
      <c r="B44" s="2">
        <v>34.5</v>
      </c>
    </row>
    <row r="45" spans="1:2" s="3" customFormat="1" x14ac:dyDescent="0.25">
      <c r="A45" s="1" t="str">
        <f>"479398"</f>
        <v>479398</v>
      </c>
      <c r="B45" s="2">
        <v>32.75</v>
      </c>
    </row>
    <row r="46" spans="1:2" s="3" customFormat="1" x14ac:dyDescent="0.25">
      <c r="A46" s="1" t="str">
        <f>"586809"</f>
        <v>586809</v>
      </c>
      <c r="B46" s="2">
        <v>17.25</v>
      </c>
    </row>
    <row r="47" spans="1:2" s="3" customFormat="1" x14ac:dyDescent="0.25">
      <c r="A47" s="1" t="str">
        <f>"647654"</f>
        <v>647654</v>
      </c>
      <c r="B47" s="2">
        <v>27.5</v>
      </c>
    </row>
    <row r="48" spans="1:2" s="3" customFormat="1" x14ac:dyDescent="0.25">
      <c r="A48" s="1" t="str">
        <f>"592372"</f>
        <v>592372</v>
      </c>
      <c r="B48" s="2">
        <v>23</v>
      </c>
    </row>
    <row r="49" spans="1:2" s="3" customFormat="1" x14ac:dyDescent="0.25">
      <c r="A49" s="1" t="str">
        <f>"486967"</f>
        <v>486967</v>
      </c>
      <c r="B49" s="2">
        <v>23.75</v>
      </c>
    </row>
    <row r="50" spans="1:2" s="3" customFormat="1" x14ac:dyDescent="0.25">
      <c r="A50" s="1" t="str">
        <f>"607005"</f>
        <v>607005</v>
      </c>
      <c r="B50" s="2">
        <v>27.5</v>
      </c>
    </row>
    <row r="51" spans="1:2" s="3" customFormat="1" x14ac:dyDescent="0.25">
      <c r="A51" s="1" t="str">
        <f>"457271"</f>
        <v>457271</v>
      </c>
      <c r="B51" s="2">
        <v>34.5</v>
      </c>
    </row>
    <row r="52" spans="1:2" s="3" customFormat="1" x14ac:dyDescent="0.25">
      <c r="A52" s="1" t="str">
        <f>"652351"</f>
        <v>652351</v>
      </c>
      <c r="B52" s="2">
        <v>26.25</v>
      </c>
    </row>
    <row r="53" spans="1:2" s="3" customFormat="1" x14ac:dyDescent="0.25">
      <c r="A53" s="1" t="str">
        <f>"652445"</f>
        <v>652445</v>
      </c>
      <c r="B53" s="2">
        <v>26</v>
      </c>
    </row>
    <row r="54" spans="1:2" s="3" customFormat="1" x14ac:dyDescent="0.25">
      <c r="A54" s="1" t="str">
        <f>"655785"</f>
        <v>655785</v>
      </c>
      <c r="B54" s="2">
        <v>18</v>
      </c>
    </row>
    <row r="55" spans="1:2" s="3" customFormat="1" x14ac:dyDescent="0.25">
      <c r="A55" s="1" t="str">
        <f>"587222"</f>
        <v>587222</v>
      </c>
      <c r="B55" s="2">
        <v>28</v>
      </c>
    </row>
    <row r="56" spans="1:2" s="3" customFormat="1" x14ac:dyDescent="0.25">
      <c r="A56" s="1" t="str">
        <f>"650311"</f>
        <v>650311</v>
      </c>
      <c r="B56" s="2">
        <v>24.25</v>
      </c>
    </row>
    <row r="57" spans="1:2" s="3" customFormat="1" x14ac:dyDescent="0.25">
      <c r="A57" s="1" t="str">
        <f>"647845"</f>
        <v>647845</v>
      </c>
      <c r="B57" s="2">
        <v>31.5</v>
      </c>
    </row>
    <row r="58" spans="1:2" s="3" customFormat="1" x14ac:dyDescent="0.25">
      <c r="A58" s="1" t="str">
        <f>"647861"</f>
        <v>647861</v>
      </c>
      <c r="B58" s="2">
        <v>29.75</v>
      </c>
    </row>
    <row r="59" spans="1:2" s="3" customFormat="1" x14ac:dyDescent="0.25">
      <c r="A59" s="1" t="str">
        <f>"638391"</f>
        <v>638391</v>
      </c>
      <c r="B59" s="2">
        <v>23</v>
      </c>
    </row>
    <row r="60" spans="1:2" s="3" customFormat="1" x14ac:dyDescent="0.25">
      <c r="A60" s="1" t="str">
        <f>"655918"</f>
        <v>655918</v>
      </c>
      <c r="B60" s="2">
        <v>24.25</v>
      </c>
    </row>
    <row r="61" spans="1:2" s="3" customFormat="1" x14ac:dyDescent="0.25">
      <c r="A61" s="1" t="str">
        <f>"647942"</f>
        <v>647942</v>
      </c>
      <c r="B61" s="2">
        <v>25</v>
      </c>
    </row>
    <row r="62" spans="1:2" s="3" customFormat="1" x14ac:dyDescent="0.25">
      <c r="A62" s="1" t="str">
        <f>"596556"</f>
        <v>596556</v>
      </c>
      <c r="B62" s="2">
        <v>30</v>
      </c>
    </row>
    <row r="63" spans="1:2" s="3" customFormat="1" x14ac:dyDescent="0.25">
      <c r="A63" s="1" t="str">
        <f>"536600"</f>
        <v>536600</v>
      </c>
      <c r="B63" s="2">
        <v>19.5</v>
      </c>
    </row>
    <row r="64" spans="1:2" s="3" customFormat="1" x14ac:dyDescent="0.25">
      <c r="A64" s="1" t="str">
        <f>"650450"</f>
        <v>650450</v>
      </c>
      <c r="B64" s="2">
        <v>22</v>
      </c>
    </row>
    <row r="65" spans="1:2" s="3" customFormat="1" x14ac:dyDescent="0.25">
      <c r="A65" s="1" t="str">
        <f>"446473"</f>
        <v>446473</v>
      </c>
      <c r="B65" s="2">
        <v>7.75</v>
      </c>
    </row>
    <row r="66" spans="1:2" s="3" customFormat="1" x14ac:dyDescent="0.25">
      <c r="A66" s="1" t="str">
        <f>"592961"</f>
        <v>592961</v>
      </c>
      <c r="B66" s="2">
        <v>15.5</v>
      </c>
    </row>
    <row r="67" spans="1:2" s="3" customFormat="1" x14ac:dyDescent="0.25">
      <c r="A67" s="1" t="str">
        <f>"436056"</f>
        <v>436056</v>
      </c>
      <c r="B67" s="2">
        <v>24.25</v>
      </c>
    </row>
    <row r="68" spans="1:2" s="3" customFormat="1" x14ac:dyDescent="0.25">
      <c r="A68" s="1" t="str">
        <f>"607924"</f>
        <v>607924</v>
      </c>
      <c r="B68" s="2">
        <v>25.75</v>
      </c>
    </row>
    <row r="69" spans="1:2" s="3" customFormat="1" x14ac:dyDescent="0.25">
      <c r="A69" s="1" t="str">
        <f>"593038"</f>
        <v>593038</v>
      </c>
      <c r="B69" s="2">
        <v>30.75</v>
      </c>
    </row>
    <row r="70" spans="1:2" s="3" customFormat="1" x14ac:dyDescent="0.25">
      <c r="A70" s="1" t="str">
        <f>"596750"</f>
        <v>596750</v>
      </c>
      <c r="B70" s="2">
        <v>24.25</v>
      </c>
    </row>
    <row r="71" spans="1:2" s="3" customFormat="1" x14ac:dyDescent="0.25">
      <c r="A71" s="1" t="str">
        <f>"588085"</f>
        <v>588085</v>
      </c>
      <c r="B71" s="2">
        <v>34.75</v>
      </c>
    </row>
    <row r="72" spans="1:2" s="3" customFormat="1" x14ac:dyDescent="0.25">
      <c r="A72" s="1" t="str">
        <f>"558882"</f>
        <v>558882</v>
      </c>
      <c r="B72" s="2">
        <v>20</v>
      </c>
    </row>
    <row r="73" spans="1:2" s="3" customFormat="1" x14ac:dyDescent="0.25">
      <c r="A73" s="1" t="str">
        <f>"648268"</f>
        <v>648268</v>
      </c>
      <c r="B73" s="2">
        <v>26.75</v>
      </c>
    </row>
    <row r="74" spans="1:2" s="3" customFormat="1" x14ac:dyDescent="0.25">
      <c r="A74" s="1" t="str">
        <f>"536765"</f>
        <v>536765</v>
      </c>
      <c r="B74" s="2">
        <v>18.25</v>
      </c>
    </row>
    <row r="75" spans="1:2" s="3" customFormat="1" x14ac:dyDescent="0.25">
      <c r="A75" s="1" t="str">
        <f>"240417"</f>
        <v>240417</v>
      </c>
      <c r="B75" s="2">
        <v>1.5</v>
      </c>
    </row>
    <row r="76" spans="1:2" s="3" customFormat="1" x14ac:dyDescent="0.25">
      <c r="A76" s="1" t="str">
        <f>"648297"</f>
        <v>648297</v>
      </c>
      <c r="B76" s="2">
        <v>26</v>
      </c>
    </row>
    <row r="77" spans="1:2" s="3" customFormat="1" x14ac:dyDescent="0.25">
      <c r="A77" s="1" t="str">
        <f>"666334"</f>
        <v>666334</v>
      </c>
      <c r="B77" s="2">
        <v>26.5</v>
      </c>
    </row>
    <row r="78" spans="1:2" s="3" customFormat="1" x14ac:dyDescent="0.25">
      <c r="A78" s="1" t="str">
        <f>"492346"</f>
        <v>492346</v>
      </c>
      <c r="B78" s="2">
        <v>19.75</v>
      </c>
    </row>
    <row r="79" spans="1:2" s="3" customFormat="1" x14ac:dyDescent="0.25">
      <c r="A79" s="1" t="str">
        <f>"536927"</f>
        <v>536927</v>
      </c>
      <c r="B79" s="2">
        <v>23.25</v>
      </c>
    </row>
    <row r="80" spans="1:2" s="3" customFormat="1" x14ac:dyDescent="0.25">
      <c r="A80" s="1" t="str">
        <f>"596912"</f>
        <v>596912</v>
      </c>
      <c r="B80" s="2">
        <v>1</v>
      </c>
    </row>
    <row r="81" spans="1:2" s="3" customFormat="1" x14ac:dyDescent="0.25">
      <c r="A81" s="1" t="str">
        <f>"656373"</f>
        <v>656373</v>
      </c>
      <c r="B81" s="2">
        <v>33.75</v>
      </c>
    </row>
    <row r="82" spans="1:2" s="3" customFormat="1" x14ac:dyDescent="0.25">
      <c r="A82" s="1" t="str">
        <f>"552480"</f>
        <v>552480</v>
      </c>
      <c r="B82" s="2">
        <v>10.5</v>
      </c>
    </row>
    <row r="83" spans="1:2" s="3" customFormat="1" x14ac:dyDescent="0.25">
      <c r="A83" s="1" t="str">
        <f>"596941"</f>
        <v>596941</v>
      </c>
      <c r="B83" s="2">
        <v>4</v>
      </c>
    </row>
    <row r="84" spans="1:2" s="3" customFormat="1" x14ac:dyDescent="0.25">
      <c r="A84" s="1" t="str">
        <f>"665348"</f>
        <v>665348</v>
      </c>
      <c r="B84" s="2">
        <v>27.5</v>
      </c>
    </row>
    <row r="85" spans="1:2" s="3" customFormat="1" x14ac:dyDescent="0.25">
      <c r="A85" s="1" t="str">
        <f>"608402"</f>
        <v>608402</v>
      </c>
      <c r="B85" s="2">
        <v>27.5</v>
      </c>
    </row>
    <row r="86" spans="1:2" s="3" customFormat="1" x14ac:dyDescent="0.25">
      <c r="A86" s="1" t="str">
        <f>"653059"</f>
        <v>653059</v>
      </c>
      <c r="B86" s="2">
        <v>32.5</v>
      </c>
    </row>
    <row r="87" spans="1:2" s="3" customFormat="1" x14ac:dyDescent="0.25">
      <c r="A87" s="1" t="str">
        <f>"682350"</f>
        <v>682350</v>
      </c>
      <c r="B87" s="2">
        <v>29.5</v>
      </c>
    </row>
    <row r="88" spans="1:2" s="3" customFormat="1" x14ac:dyDescent="0.25">
      <c r="A88" s="1" t="str">
        <f>"648420"</f>
        <v>648420</v>
      </c>
      <c r="B88" s="2">
        <v>32.25</v>
      </c>
    </row>
    <row r="89" spans="1:2" s="3" customFormat="1" x14ac:dyDescent="0.25">
      <c r="A89" s="1" t="str">
        <f>"79500E"</f>
        <v>79500E</v>
      </c>
      <c r="B89" s="2">
        <v>22.75</v>
      </c>
    </row>
    <row r="90" spans="1:2" s="3" customFormat="1" x14ac:dyDescent="0.25">
      <c r="A90" s="1" t="str">
        <f>"537052"</f>
        <v>537052</v>
      </c>
      <c r="B90" s="2">
        <v>22.25</v>
      </c>
    </row>
    <row r="91" spans="1:2" s="3" customFormat="1" x14ac:dyDescent="0.25">
      <c r="A91" s="1" t="str">
        <f>"653091"</f>
        <v>653091</v>
      </c>
      <c r="B91" s="2">
        <v>26.75</v>
      </c>
    </row>
    <row r="92" spans="1:2" s="3" customFormat="1" x14ac:dyDescent="0.25">
      <c r="A92" s="1" t="str">
        <f>"540861"</f>
        <v>540861</v>
      </c>
      <c r="B92" s="2">
        <v>33.5</v>
      </c>
    </row>
    <row r="93" spans="1:2" s="3" customFormat="1" x14ac:dyDescent="0.25">
      <c r="A93" s="1" t="str">
        <f>"513869"</f>
        <v>513869</v>
      </c>
      <c r="B93" s="2">
        <v>22.75</v>
      </c>
    </row>
    <row r="94" spans="1:2" s="3" customFormat="1" x14ac:dyDescent="0.25">
      <c r="A94" s="1" t="str">
        <f>"648611"</f>
        <v>648611</v>
      </c>
      <c r="B94" s="2">
        <v>29</v>
      </c>
    </row>
    <row r="95" spans="1:2" s="3" customFormat="1" x14ac:dyDescent="0.25">
      <c r="A95" s="1" t="str">
        <f>"593672"</f>
        <v>593672</v>
      </c>
      <c r="B95" s="2">
        <v>28</v>
      </c>
    </row>
    <row r="96" spans="1:2" s="3" customFormat="1" x14ac:dyDescent="0.25">
      <c r="A96" s="1" t="str">
        <f>"646684"</f>
        <v>646684</v>
      </c>
      <c r="B96" s="2">
        <v>2.25</v>
      </c>
    </row>
    <row r="97" spans="1:2" s="3" customFormat="1" x14ac:dyDescent="0.25">
      <c r="A97" s="1" t="str">
        <f>"607296"</f>
        <v>607296</v>
      </c>
      <c r="B97" s="2">
        <v>33</v>
      </c>
    </row>
    <row r="98" spans="1:2" s="3" customFormat="1" x14ac:dyDescent="0.25">
      <c r="A98" s="1" t="str">
        <f>"709408"</f>
        <v>709408</v>
      </c>
      <c r="B98" s="2">
        <v>11.75</v>
      </c>
    </row>
    <row r="99" spans="1:2" s="3" customFormat="1" x14ac:dyDescent="0.25">
      <c r="A99" s="1" t="str">
        <f>"593782"</f>
        <v>593782</v>
      </c>
      <c r="B99" s="2">
        <v>31</v>
      </c>
    </row>
    <row r="100" spans="1:2" s="3" customFormat="1" x14ac:dyDescent="0.25">
      <c r="A100" s="1" t="str">
        <f>"611473"</f>
        <v>611473</v>
      </c>
      <c r="B100" s="2">
        <v>27.5</v>
      </c>
    </row>
    <row r="101" spans="1:2" s="3" customFormat="1" x14ac:dyDescent="0.25">
      <c r="A101" s="1" t="str">
        <f>"423593"</f>
        <v>423593</v>
      </c>
      <c r="B101" s="2">
        <v>34.25</v>
      </c>
    </row>
    <row r="102" spans="1:2" s="3" customFormat="1" x14ac:dyDescent="0.25">
      <c r="A102" s="1" t="str">
        <f>"668374"</f>
        <v>668374</v>
      </c>
      <c r="B102" s="2">
        <v>24.25</v>
      </c>
    </row>
    <row r="103" spans="1:2" s="3" customFormat="1" x14ac:dyDescent="0.25">
      <c r="A103" s="1" t="str">
        <f>"589068"</f>
        <v>589068</v>
      </c>
      <c r="B103" s="2">
        <v>23.25</v>
      </c>
    </row>
    <row r="104" spans="1:2" s="3" customFormat="1" x14ac:dyDescent="0.25">
      <c r="A104" s="1" t="str">
        <f>"609427"</f>
        <v>609427</v>
      </c>
      <c r="B104" s="2">
        <v>31</v>
      </c>
    </row>
    <row r="105" spans="1:2" s="3" customFormat="1" x14ac:dyDescent="0.25">
      <c r="A105" s="1" t="str">
        <f>"607225"</f>
        <v>607225</v>
      </c>
      <c r="B105" s="2">
        <v>17.25</v>
      </c>
    </row>
    <row r="106" spans="1:2" s="3" customFormat="1" x14ac:dyDescent="0.25">
      <c r="A106" s="1" t="str">
        <f>"537337"</f>
        <v>537337</v>
      </c>
      <c r="B106" s="2">
        <v>23.25</v>
      </c>
    </row>
    <row r="107" spans="1:2" s="3" customFormat="1" x14ac:dyDescent="0.25">
      <c r="A107" s="1" t="str">
        <f>"443573"</f>
        <v>443573</v>
      </c>
      <c r="B107" s="2">
        <v>17.5</v>
      </c>
    </row>
    <row r="108" spans="1:2" s="3" customFormat="1" x14ac:dyDescent="0.25">
      <c r="A108" s="1" t="str">
        <f>"732828"</f>
        <v>732828</v>
      </c>
      <c r="B108" s="2">
        <v>26.75</v>
      </c>
    </row>
    <row r="109" spans="1:2" s="3" customFormat="1" x14ac:dyDescent="0.25">
      <c r="A109" s="1">
        <v>653389</v>
      </c>
      <c r="B109" s="2">
        <v>26.25</v>
      </c>
    </row>
    <row r="110" spans="1:2" s="3" customFormat="1" x14ac:dyDescent="0.25">
      <c r="A110" s="1" t="str">
        <f>"597348"</f>
        <v>597348</v>
      </c>
      <c r="B110" s="2">
        <v>21.25</v>
      </c>
    </row>
    <row r="111" spans="1:2" s="3" customFormat="1" x14ac:dyDescent="0.25">
      <c r="A111" s="1" t="str">
        <f>"653444"</f>
        <v>653444</v>
      </c>
      <c r="B111" s="2">
        <v>14.5</v>
      </c>
    </row>
    <row r="112" spans="1:2" s="3" customFormat="1" x14ac:dyDescent="0.25">
      <c r="A112" s="1" t="str">
        <f>"589411"</f>
        <v>589411</v>
      </c>
      <c r="B112" s="2">
        <v>35.5</v>
      </c>
    </row>
    <row r="113" spans="1:2" s="3" customFormat="1" x14ac:dyDescent="0.25">
      <c r="A113" s="1" t="str">
        <f>"650764"</f>
        <v>650764</v>
      </c>
      <c r="B113" s="2">
        <v>21.25</v>
      </c>
    </row>
    <row r="114" spans="1:2" s="3" customFormat="1" x14ac:dyDescent="0.25">
      <c r="A114" s="1" t="str">
        <f>"710028"</f>
        <v>710028</v>
      </c>
      <c r="B114" s="2">
        <v>22.5</v>
      </c>
    </row>
    <row r="115" spans="1:2" s="3" customFormat="1" x14ac:dyDescent="0.25">
      <c r="A115" s="1" t="str">
        <f>"656988"</f>
        <v>656988</v>
      </c>
      <c r="B115" s="2">
        <v>28</v>
      </c>
    </row>
    <row r="116" spans="1:2" s="3" customFormat="1" x14ac:dyDescent="0.25">
      <c r="A116" s="1" t="str">
        <f>"494234"</f>
        <v>494234</v>
      </c>
      <c r="B116" s="2">
        <v>18.75</v>
      </c>
    </row>
    <row r="117" spans="1:2" s="3" customFormat="1" x14ac:dyDescent="0.25">
      <c r="A117" s="1" t="str">
        <f>"431721"</f>
        <v>431721</v>
      </c>
      <c r="B117" s="2">
        <v>35.25</v>
      </c>
    </row>
    <row r="118" spans="1:2" s="3" customFormat="1" x14ac:dyDescent="0.25">
      <c r="A118" s="1" t="str">
        <f>"480950"</f>
        <v>480950</v>
      </c>
      <c r="B118" s="2">
        <v>25.75</v>
      </c>
    </row>
    <row r="119" spans="1:2" s="3" customFormat="1" x14ac:dyDescent="0.25">
      <c r="A119" s="1" t="str">
        <f>"649076"</f>
        <v>649076</v>
      </c>
      <c r="B119" s="2">
        <v>20</v>
      </c>
    </row>
    <row r="120" spans="1:2" s="3" customFormat="1" x14ac:dyDescent="0.25">
      <c r="A120" s="1" t="str">
        <f>"732637"</f>
        <v>732637</v>
      </c>
      <c r="B120" s="2">
        <v>25.75</v>
      </c>
    </row>
    <row r="121" spans="1:2" s="3" customFormat="1" x14ac:dyDescent="0.25">
      <c r="A121" s="1" t="str">
        <f>"657149"</f>
        <v>657149</v>
      </c>
      <c r="B121" s="2">
        <v>21.75</v>
      </c>
    </row>
    <row r="122" spans="1:2" s="3" customFormat="1" x14ac:dyDescent="0.25">
      <c r="A122" s="1" t="str">
        <f>"608499"</f>
        <v>608499</v>
      </c>
      <c r="B122" s="2">
        <v>23.5</v>
      </c>
    </row>
    <row r="123" spans="1:2" s="3" customFormat="1" x14ac:dyDescent="0.25">
      <c r="A123" s="1" t="str">
        <f>"604451"</f>
        <v>604451</v>
      </c>
      <c r="B123" s="2">
        <v>32.5</v>
      </c>
    </row>
    <row r="124" spans="1:2" s="3" customFormat="1" x14ac:dyDescent="0.25">
      <c r="A124" s="1" t="str">
        <f>"551986"</f>
        <v>551986</v>
      </c>
      <c r="B124" s="2">
        <v>25</v>
      </c>
    </row>
    <row r="125" spans="1:2" s="3" customFormat="1" x14ac:dyDescent="0.25">
      <c r="A125" s="1" t="str">
        <f>"549626"</f>
        <v>549626</v>
      </c>
      <c r="B125" s="2">
        <v>28.25</v>
      </c>
    </row>
    <row r="126" spans="1:2" s="3" customFormat="1" x14ac:dyDescent="0.25">
      <c r="A126" s="1" t="str">
        <f>"606129"</f>
        <v>606129</v>
      </c>
      <c r="B126" s="2">
        <v>10.25</v>
      </c>
    </row>
    <row r="127" spans="1:2" s="3" customFormat="1" x14ac:dyDescent="0.25">
      <c r="A127" s="1" t="str">
        <f>"594529"</f>
        <v>594529</v>
      </c>
      <c r="B127" s="2">
        <v>34</v>
      </c>
    </row>
    <row r="128" spans="1:2" s="3" customFormat="1" x14ac:dyDescent="0.25">
      <c r="A128" s="1" t="str">
        <f>"534259"</f>
        <v>534259</v>
      </c>
      <c r="B128" s="2">
        <v>34</v>
      </c>
    </row>
    <row r="129" spans="1:2" s="3" customFormat="1" x14ac:dyDescent="0.25">
      <c r="A129" s="1" t="str">
        <f>"607254"</f>
        <v>607254</v>
      </c>
      <c r="B129" s="2">
        <v>13.5</v>
      </c>
    </row>
    <row r="130" spans="1:2" s="3" customFormat="1" x14ac:dyDescent="0.25">
      <c r="A130" s="1" t="str">
        <f>"651077"</f>
        <v>651077</v>
      </c>
      <c r="B130" s="2">
        <v>29</v>
      </c>
    </row>
    <row r="131" spans="1:2" s="3" customFormat="1" x14ac:dyDescent="0.25">
      <c r="A131" s="1" t="str">
        <f>"611431"</f>
        <v>611431</v>
      </c>
      <c r="B131" s="2">
        <v>29.75</v>
      </c>
    </row>
    <row r="132" spans="1:2" s="3" customFormat="1" x14ac:dyDescent="0.25">
      <c r="A132" s="1" t="str">
        <f>"606187"</f>
        <v>606187</v>
      </c>
      <c r="B132" s="2">
        <v>15</v>
      </c>
    </row>
    <row r="133" spans="1:2" s="3" customFormat="1" x14ac:dyDescent="0.25">
      <c r="A133" s="1" t="str">
        <f>"494331"</f>
        <v>494331</v>
      </c>
      <c r="B133" s="2">
        <v>23.75</v>
      </c>
    </row>
    <row r="134" spans="1:2" s="3" customFormat="1" x14ac:dyDescent="0.25">
      <c r="A134" s="1" t="str">
        <f>"603559"</f>
        <v>603559</v>
      </c>
      <c r="B134" s="2">
        <v>24.75</v>
      </c>
    </row>
    <row r="135" spans="1:2" s="3" customFormat="1" x14ac:dyDescent="0.25">
      <c r="A135" s="1" t="str">
        <f>"551494"</f>
        <v>551494</v>
      </c>
      <c r="B135" s="2">
        <v>35</v>
      </c>
    </row>
    <row r="136" spans="1:2" s="3" customFormat="1" x14ac:dyDescent="0.25">
      <c r="A136" s="1" t="str">
        <f>"649403"</f>
        <v>649403</v>
      </c>
      <c r="B136" s="2">
        <v>20.5</v>
      </c>
    </row>
    <row r="137" spans="1:2" s="3" customFormat="1" x14ac:dyDescent="0.25">
      <c r="A137" s="1" t="str">
        <f>"732925"</f>
        <v>732925</v>
      </c>
      <c r="B137" s="2">
        <v>12.25</v>
      </c>
    </row>
    <row r="138" spans="1:2" s="3" customFormat="1" x14ac:dyDescent="0.25">
      <c r="A138" s="1" t="str">
        <f>"384069"</f>
        <v>384069</v>
      </c>
      <c r="B138" s="2">
        <v>10</v>
      </c>
    </row>
    <row r="139" spans="1:2" s="3" customFormat="1" x14ac:dyDescent="0.25">
      <c r="A139" s="1" t="str">
        <f>"649445"</f>
        <v>649445</v>
      </c>
      <c r="B139" s="2">
        <v>25</v>
      </c>
    </row>
    <row r="140" spans="1:2" s="3" customFormat="1" x14ac:dyDescent="0.25">
      <c r="A140" s="1" t="str">
        <f>"657615"</f>
        <v>657615</v>
      </c>
      <c r="B140" s="2">
        <v>13</v>
      </c>
    </row>
    <row r="141" spans="1:2" s="3" customFormat="1" x14ac:dyDescent="0.25">
      <c r="A141" s="1" t="str">
        <f>"598033"</f>
        <v>598033</v>
      </c>
      <c r="B141" s="2">
        <v>14</v>
      </c>
    </row>
    <row r="142" spans="1:2" s="3" customFormat="1" x14ac:dyDescent="0.25">
      <c r="A142" s="1" t="str">
        <f>"651239"</f>
        <v>651239</v>
      </c>
      <c r="B142" s="2">
        <v>20.25</v>
      </c>
    </row>
    <row r="143" spans="1:2" s="3" customFormat="1" x14ac:dyDescent="0.25">
      <c r="A143" s="1" t="str">
        <f>"541459"</f>
        <v>541459</v>
      </c>
      <c r="B143" s="2">
        <v>29</v>
      </c>
    </row>
    <row r="144" spans="1:2" s="3" customFormat="1" x14ac:dyDescent="0.25">
      <c r="A144" s="1" t="str">
        <f>"603708"</f>
        <v>603708</v>
      </c>
      <c r="B144" s="2">
        <v>29.75</v>
      </c>
    </row>
    <row r="145" spans="1:2" s="3" customFormat="1" x14ac:dyDescent="0.25">
      <c r="A145" s="1" t="str">
        <f>"649539"</f>
        <v>649539</v>
      </c>
      <c r="B145" s="2">
        <v>20.5</v>
      </c>
    </row>
    <row r="146" spans="1:2" s="3" customFormat="1" x14ac:dyDescent="0.25">
      <c r="A146" s="1" t="str">
        <f>"657686"</f>
        <v>657686</v>
      </c>
      <c r="B146" s="2">
        <v>28.75</v>
      </c>
    </row>
    <row r="147" spans="1:2" s="3" customFormat="1" x14ac:dyDescent="0.25">
      <c r="A147" s="1" t="str">
        <f>"534754"</f>
        <v>534754</v>
      </c>
      <c r="B147" s="2">
        <v>21.25</v>
      </c>
    </row>
    <row r="148" spans="1:2" s="3" customFormat="1" x14ac:dyDescent="0.25">
      <c r="A148" s="1" t="str">
        <f>"534767"</f>
        <v>534767</v>
      </c>
      <c r="B148" s="2">
        <v>31.5</v>
      </c>
    </row>
    <row r="149" spans="1:2" s="3" customFormat="1" x14ac:dyDescent="0.25">
      <c r="A149" s="1" t="str">
        <f>"649623"</f>
        <v>649623</v>
      </c>
      <c r="B149" s="2">
        <v>34</v>
      </c>
    </row>
    <row r="150" spans="1:2" s="3" customFormat="1" x14ac:dyDescent="0.25">
      <c r="A150" s="1" t="str">
        <f>"538475"</f>
        <v>538475</v>
      </c>
      <c r="B150" s="2">
        <v>33.75</v>
      </c>
    </row>
    <row r="151" spans="1:2" s="3" customFormat="1" x14ac:dyDescent="0.25">
      <c r="A151" s="1" t="str">
        <f>"607173"</f>
        <v>607173</v>
      </c>
      <c r="B151" s="2">
        <v>23</v>
      </c>
    </row>
    <row r="152" spans="1:2" s="3" customFormat="1" x14ac:dyDescent="0.25">
      <c r="A152" s="1" t="str">
        <f>"732802"</f>
        <v>732802</v>
      </c>
      <c r="B152" s="2">
        <v>28.5</v>
      </c>
    </row>
    <row r="153" spans="1:2" s="3" customFormat="1" x14ac:dyDescent="0.25">
      <c r="A153" s="1" t="str">
        <f>"424550"</f>
        <v>424550</v>
      </c>
      <c r="B153" s="2">
        <v>30.5</v>
      </c>
    </row>
    <row r="154" spans="1:2" s="3" customFormat="1" x14ac:dyDescent="0.25">
      <c r="A154" s="1" t="str">
        <f>"646794"</f>
        <v>646794</v>
      </c>
      <c r="B154" s="2">
        <v>32.75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Osallistujat_30A03000_20190107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Heikkilä Juha</dc:creator>
  <cp:lastModifiedBy>Heikkilä Juha</cp:lastModifiedBy>
  <dcterms:created xsi:type="dcterms:W3CDTF">2019-03-08T07:48:31Z</dcterms:created>
  <dcterms:modified xsi:type="dcterms:W3CDTF">2019-04-23T15:51:19Z</dcterms:modified>
</cp:coreProperties>
</file>