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TA 20\2-Menetelmäluennot\"/>
    </mc:Choice>
  </mc:AlternateContent>
  <xr:revisionPtr revIDLastSave="0" documentId="13_ncr:1_{C65B6D92-095E-42F0-A005-21497B1D85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sku 1" sheetId="12" r:id="rId1"/>
    <sheet name="Lasku 1 jatkuu" sheetId="13" r:id="rId2"/>
    <sheet name="Lasku 2" sheetId="17" r:id="rId3"/>
    <sheet name="Lasku 3" sheetId="2" r:id="rId4"/>
    <sheet name="Lasku 3 extra" sheetId="15" r:id="rId5"/>
    <sheet name="Lasku 4" sheetId="14" r:id="rId6"/>
  </sheets>
  <definedNames>
    <definedName name="_xlnm.Print_Area" localSheetId="0">'Lasku 1'!$A$1:$K$42</definedName>
    <definedName name="_xlnm.Print_Area" localSheetId="1">'Lasku 1 jatkuu'!$A$1:$S$30</definedName>
    <definedName name="_xlnm.Print_Area" localSheetId="2">'Lasku 2'!$A$1:$F$22</definedName>
    <definedName name="_xlnm.Print_Area" localSheetId="3">'Lasku 3'!$A$1:$K$44</definedName>
    <definedName name="_xlnm.Print_Area" localSheetId="5">'Lasku 4'!$A$1:$H$55</definedName>
    <definedName name="sencount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7" l="1"/>
  <c r="E20" i="17"/>
  <c r="E11" i="17"/>
  <c r="E12" i="17"/>
  <c r="E10" i="17"/>
  <c r="E22" i="17" l="1"/>
  <c r="E13" i="17"/>
  <c r="M30" i="13"/>
  <c r="M28" i="13"/>
  <c r="M29" i="13"/>
  <c r="M27" i="13"/>
  <c r="D166" i="2" l="1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45" i="2"/>
  <c r="D146" i="2"/>
  <c r="D147" i="2"/>
  <c r="D148" i="2"/>
  <c r="D139" i="2"/>
  <c r="D140" i="2"/>
  <c r="D141" i="2"/>
  <c r="D142" i="2"/>
  <c r="D143" i="2"/>
  <c r="D144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17" i="2"/>
  <c r="D118" i="2"/>
  <c r="D119" i="2"/>
  <c r="D120" i="2"/>
  <c r="D121" i="2"/>
  <c r="D122" i="2"/>
  <c r="D123" i="2"/>
  <c r="D116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B41" i="14"/>
  <c r="B42" i="14"/>
  <c r="B43" i="14"/>
  <c r="B44" i="14"/>
  <c r="B45" i="14"/>
  <c r="B46" i="14"/>
  <c r="B47" i="14"/>
  <c r="B48" i="14"/>
  <c r="B49" i="14"/>
  <c r="B20" i="14"/>
  <c r="B21" i="14"/>
  <c r="B22" i="14"/>
  <c r="B23" i="14"/>
  <c r="B24" i="14"/>
  <c r="B25" i="14"/>
  <c r="G29" i="14" s="1"/>
  <c r="B26" i="14"/>
  <c r="G30" i="14" s="1"/>
  <c r="B27" i="14"/>
  <c r="B28" i="14"/>
  <c r="B29" i="14"/>
  <c r="B30" i="14"/>
  <c r="B31" i="14"/>
  <c r="B32" i="14"/>
  <c r="B33" i="14"/>
  <c r="G31" i="14" s="1"/>
  <c r="B34" i="14"/>
  <c r="B35" i="14"/>
  <c r="B36" i="14"/>
  <c r="B37" i="14"/>
  <c r="B38" i="14"/>
  <c r="B39" i="14"/>
  <c r="B40" i="14"/>
  <c r="F34" i="14"/>
  <c r="F43" i="14"/>
  <c r="E16" i="13"/>
  <c r="J28" i="13"/>
  <c r="J29" i="13"/>
  <c r="J30" i="13"/>
  <c r="J27" i="13"/>
  <c r="I27" i="13"/>
  <c r="I28" i="13"/>
  <c r="I29" i="13"/>
  <c r="I30" i="13"/>
  <c r="G22" i="12"/>
  <c r="I22" i="12" s="1"/>
  <c r="G23" i="12"/>
  <c r="I23" i="12" s="1"/>
  <c r="G24" i="12"/>
  <c r="I24" i="12" s="1"/>
  <c r="G25" i="12"/>
  <c r="I25" i="12" s="1"/>
  <c r="A10" i="2"/>
  <c r="A23" i="2"/>
  <c r="G38" i="14"/>
  <c r="G33" i="14" l="1"/>
  <c r="G32" i="14"/>
  <c r="G34" i="14" s="1"/>
  <c r="G39" i="14"/>
  <c r="G40" i="14"/>
  <c r="G41" i="14"/>
  <c r="B50" i="14"/>
  <c r="G43" i="14"/>
  <c r="G42" i="14"/>
  <c r="I26" i="12"/>
  <c r="I3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  <author>Mikko Tarkkala</author>
  </authors>
  <commentList>
    <comment ref="G22" authorId="0" shapeId="0" xr:uid="{00000000-0006-0000-0000-000001000000}">
      <text>
        <r>
          <rPr>
            <sz val="14"/>
            <color indexed="81"/>
            <rFont val="Tahoma"/>
            <family val="2"/>
          </rPr>
          <t>=(0,45+0,41+0,50+0,48+0,36)/5</t>
        </r>
      </text>
    </comment>
    <comment ref="H22" authorId="0" shapeId="0" xr:uid="{00000000-0006-0000-0000-000002000000}">
      <text>
        <r>
          <rPr>
            <sz val="12"/>
            <color indexed="81"/>
            <rFont val="Tahoma"/>
            <family val="2"/>
          </rPr>
          <t>Alla sata tarkoittaa keskimääräistä hitaampaa
eli keskimääräinen tekee työn nopeammin!!!</t>
        </r>
      </text>
    </comment>
    <comment ref="I22" authorId="0" shapeId="0" xr:uid="{00000000-0006-0000-0000-000003000000}">
      <text>
        <r>
          <rPr>
            <sz val="14"/>
            <color indexed="81"/>
            <rFont val="Tahoma"/>
            <family val="2"/>
          </rPr>
          <t>=0,44*90%</t>
        </r>
      </text>
    </comment>
    <comment ref="I26" authorId="1" shapeId="0" xr:uid="{00000000-0006-0000-0000-000004000000}">
      <text>
        <r>
          <rPr>
            <sz val="14"/>
            <color indexed="81"/>
            <rFont val="Tahoma"/>
            <family val="2"/>
          </rPr>
          <t>=0,396+0,996+0,708+0,280
Keskimääräiseltä työntekijältä menisi hampuraisen tekemiseen siis 2,38 minuuttia</t>
        </r>
      </text>
    </comment>
    <comment ref="I32" authorId="1" shapeId="0" xr:uid="{00000000-0006-0000-0000-000005000000}">
      <text>
        <r>
          <rPr>
            <sz val="14"/>
            <color indexed="81"/>
            <rFont val="Tahoma"/>
            <family val="2"/>
          </rPr>
          <t>Tavallisesta "tehottomuudesta" johtuen pakko varata hieman "luppoaikaa"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1" shapeId="0" xr:uid="{00000000-0006-0000-0000-000006000000}">
      <text>
        <r>
          <rPr>
            <sz val="14"/>
            <color indexed="81"/>
            <rFont val="Tahoma"/>
            <family val="2"/>
          </rPr>
          <t>=2,380*(1+0,15)
Sisäisessä laskennassa käytettävä hampurilaisen valmistamiseen keskimääräinen kuluva aika.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  <author>Mira Korhonen</author>
  </authors>
  <commentList>
    <comment ref="C16" authorId="0" shapeId="0" xr:uid="{00000000-0006-0000-0100-000001000000}">
      <text>
        <r>
          <rPr>
            <sz val="14"/>
            <color indexed="81"/>
            <rFont val="Tahoma"/>
            <family val="2"/>
          </rPr>
          <t>Katsotaan normaalijakaumasta
vastaava z-luku; kun kyseessä
2-laitainen jakauma niin z=2,33.</t>
        </r>
      </text>
    </comment>
    <comment ref="E16" authorId="0" shapeId="0" xr:uid="{00000000-0006-0000-0100-000002000000}">
      <text>
        <r>
          <rPr>
            <i/>
            <sz val="14"/>
            <color indexed="81"/>
            <rFont val="Tahoma"/>
            <family val="2"/>
          </rPr>
          <t>Kertymäfunktion arvo saadaan Excelissä kaavalla; NORMSINV(prosentti). Koska Excel ymmärtää vain yksilaitaisen normaalijakauman, joudutaan kaavassa hieman kikkailemaan. Esim. haluttaessa 98% kaksilaitainen z-arvo, joudutaan Excel ohjaamaan etsimään arvo 99% kohdalta (siitä syystä kaava kirjoitettu muodossa; 100%-((100%-98%)/2).</t>
        </r>
      </text>
    </comment>
    <comment ref="M26" authorId="0" shapeId="0" xr:uid="{00000000-0006-0000-0100-000003000000}">
      <text>
        <r>
          <rPr>
            <sz val="14"/>
            <color indexed="81"/>
            <rFont val="Tahoma"/>
            <family val="2"/>
          </rPr>
          <t>Mitä lähempänä vaiheen
kellotukset ovat toisiaan,
sitä vähemmän mittauksia
luonnollisesti vaaditaan!</t>
        </r>
      </text>
    </comment>
    <comment ref="I27" authorId="0" shapeId="0" xr:uid="{00000000-0006-0000-0100-000004000000}">
      <text>
        <r>
          <rPr>
            <sz val="14"/>
            <color indexed="81"/>
            <rFont val="Tahoma"/>
            <family val="2"/>
          </rPr>
          <t>=STDEV(0,45;0,41;0,50;0,48;0,36)</t>
        </r>
      </text>
    </comment>
    <comment ref="J27" authorId="1" shapeId="0" xr:uid="{00000000-0006-0000-0100-000005000000}">
      <text>
        <r>
          <rPr>
            <sz val="14"/>
            <color indexed="81"/>
            <rFont val="Tahoma"/>
            <family val="2"/>
          </rPr>
          <t>=(0,45+0,41+0,50+0,48+0,36)/5</t>
        </r>
      </text>
    </comment>
    <comment ref="M27" authorId="0" shapeId="0" xr:uid="{00000000-0006-0000-0100-000006000000}">
      <text>
        <r>
          <rPr>
            <sz val="14"/>
            <color indexed="81"/>
            <rFont val="Tahoma"/>
            <family val="2"/>
          </rPr>
          <t>eli tarvitaan 31 vaiheen A mittausta lisää...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 Tarkkala</author>
  </authors>
  <commentList>
    <comment ref="C9" authorId="0" shapeId="0" xr:uid="{BF96BCF3-B5E9-42C5-8BDB-66E3D0184A7F}">
      <text>
        <r>
          <rPr>
            <b/>
            <sz val="12"/>
            <color indexed="81"/>
            <rFont val="Tahoma"/>
            <family val="2"/>
          </rPr>
          <t>Keskiverto-
työntekijä :)</t>
        </r>
      </text>
    </comment>
    <comment ref="D11" authorId="0" shapeId="0" xr:uid="{95D24718-CBD3-430A-A3E5-52221AD561D7}">
      <text>
        <r>
          <rPr>
            <b/>
            <sz val="12"/>
            <color indexed="81"/>
            <rFont val="Tahoma"/>
            <family val="2"/>
          </rPr>
          <t>Maalataan siis
kolme kertaa!</t>
        </r>
      </text>
    </comment>
    <comment ref="E11" authorId="0" shapeId="0" xr:uid="{A7256F2F-E8EC-4B4D-9EC2-3942AA0C2A2F}">
      <text>
        <r>
          <rPr>
            <b/>
            <sz val="12"/>
            <color indexed="81"/>
            <rFont val="Tahoma"/>
            <family val="2"/>
          </rPr>
          <t>=1,5*1*3</t>
        </r>
      </text>
    </comment>
    <comment ref="D20" authorId="0" shapeId="0" xr:uid="{C82C452A-0988-42E9-A6A4-9C91079D174B}">
      <text>
        <r>
          <rPr>
            <b/>
            <sz val="12"/>
            <color indexed="81"/>
            <rFont val="Tahoma"/>
            <family val="2"/>
          </rPr>
          <t>Haetaan siis vain joka
neljännen asiakkaan
kohdalla!</t>
        </r>
      </text>
    </comment>
    <comment ref="E20" authorId="0" shapeId="0" xr:uid="{32F4E63E-0009-46A7-8F30-5DD4E7430B84}">
      <text>
        <r>
          <rPr>
            <b/>
            <sz val="12"/>
            <color indexed="81"/>
            <rFont val="Tahoma"/>
            <family val="2"/>
          </rPr>
          <t>=2,0*1*0,25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 Tarkkala</author>
  </authors>
  <commentList>
    <comment ref="A10" authorId="0" shapeId="0" xr:uid="{00000000-0006-0000-0200-000001000000}">
      <text>
        <r>
          <rPr>
            <b/>
            <sz val="14"/>
            <color indexed="81"/>
            <rFont val="Tahoma"/>
            <family val="2"/>
          </rPr>
          <t>=100*32^(LOG(0,9)/LOG(2))</t>
        </r>
      </text>
    </comment>
    <comment ref="A23" authorId="0" shapeId="0" xr:uid="{00000000-0006-0000-0200-000002000000}">
      <text>
        <r>
          <rPr>
            <b/>
            <sz val="14"/>
            <color indexed="81"/>
            <rFont val="Tahoma"/>
            <family val="2"/>
          </rPr>
          <t>=100*0,9^5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tarkkam2</author>
  </authors>
  <commentList>
    <comment ref="B49" authorId="0" shapeId="0" xr:uid="{00000000-0006-0000-0400-000001000000}">
      <text>
        <r>
          <rPr>
            <b/>
            <sz val="14"/>
            <color indexed="81"/>
            <rFont val="Tahoma"/>
            <family val="2"/>
          </rPr>
          <t>=20*30^(LOG(0,75)/LOG(2))</t>
        </r>
      </text>
    </comment>
    <comment ref="B50" authorId="0" shapeId="0" xr:uid="{00000000-0006-0000-0400-000002000000}">
      <text>
        <r>
          <rPr>
            <b/>
            <sz val="14"/>
            <color indexed="81"/>
            <rFont val="Tahoma"/>
            <family val="2"/>
          </rPr>
          <t>Kokonaisajan osalta onnistuu
koska 228,92 &lt; 250 (=5*50) tuntia</t>
        </r>
      </text>
    </comment>
  </commentList>
</comments>
</file>

<file path=xl/sharedStrings.xml><?xml version="1.0" encoding="utf-8"?>
<sst xmlns="http://schemas.openxmlformats.org/spreadsheetml/2006/main" count="87" uniqueCount="58">
  <si>
    <t>Vaihtoehto 1 - sijoitetaan kaavaan:</t>
  </si>
  <si>
    <t>tuntia</t>
  </si>
  <si>
    <t>Vaihtoehto 2 - huomataan 32. "olevan kahden viides potenssi":</t>
  </si>
  <si>
    <t>Tuote #</t>
  </si>
  <si>
    <t>Käytetty aika</t>
  </si>
  <si>
    <t>Oppiminen:</t>
  </si>
  <si>
    <t>Tehokkuusindeksi (rating factor)</t>
  </si>
  <si>
    <t>A</t>
  </si>
  <si>
    <t>B</t>
  </si>
  <si>
    <t>C</t>
  </si>
  <si>
    <t>D</t>
  </si>
  <si>
    <t>Normaaliaika:</t>
  </si>
  <si>
    <t>Vara-aika:</t>
  </si>
  <si>
    <t>Standardiaika:</t>
  </si>
  <si>
    <t>Tehokkuus</t>
  </si>
  <si>
    <t>Tarvittavien mittausten määrä:</t>
  </si>
  <si>
    <t>Haluttu tarkkuus (+/-)</t>
  </si>
  <si>
    <t>Haluttu luottamus (z)</t>
  </si>
  <si>
    <t>Mittauksia tarvitaan</t>
  </si>
  <si>
    <t>Vaiheen keston keskihajonta</t>
  </si>
  <si>
    <t>Vaiheen keston keskiarvo</t>
  </si>
  <si>
    <t>Vaiheen normaali-aika</t>
  </si>
  <si>
    <t>===&gt;</t>
  </si>
  <si>
    <t>Maanantai</t>
  </si>
  <si>
    <t>1-3</t>
  </si>
  <si>
    <t>Tiistai</t>
  </si>
  <si>
    <t>Keskiviikko</t>
  </si>
  <si>
    <t>4-8</t>
  </si>
  <si>
    <t>9-14</t>
  </si>
  <si>
    <t>Torstai</t>
  </si>
  <si>
    <t>Perjantai</t>
  </si>
  <si>
    <t>Ensimmäisen kesto</t>
  </si>
  <si>
    <t>TOTAL</t>
  </si>
  <si>
    <t>Numerot</t>
  </si>
  <si>
    <t>Kpl</t>
  </si>
  <si>
    <t>1-6</t>
  </si>
  <si>
    <t>7-12</t>
  </si>
  <si>
    <t>13-18</t>
  </si>
  <si>
    <t>19-24</t>
  </si>
  <si>
    <t>25-30</t>
  </si>
  <si>
    <t>Kok.aika</t>
  </si>
  <si>
    <t>15-21</t>
  </si>
  <si>
    <t>22-30</t>
  </si>
  <si>
    <r>
      <t>=((</t>
    </r>
    <r>
      <rPr>
        <b/>
        <sz val="14"/>
        <color rgb="FFFF3300"/>
        <rFont val="Arial"/>
        <family val="2"/>
      </rPr>
      <t>2,33</t>
    </r>
    <r>
      <rPr>
        <b/>
        <sz val="14"/>
        <rFont val="Arial"/>
        <family val="2"/>
      </rPr>
      <t>/</t>
    </r>
    <r>
      <rPr>
        <b/>
        <sz val="14"/>
        <color rgb="FF006600"/>
        <rFont val="Arial"/>
        <family val="2"/>
      </rPr>
      <t>0,05</t>
    </r>
    <r>
      <rPr>
        <b/>
        <sz val="14"/>
        <rFont val="Arial"/>
        <family val="2"/>
      </rPr>
      <t>)*(</t>
    </r>
    <r>
      <rPr>
        <b/>
        <sz val="14"/>
        <color rgb="FF990000"/>
        <rFont val="Arial"/>
        <family val="2"/>
      </rPr>
      <t>0,0561</t>
    </r>
    <r>
      <rPr>
        <b/>
        <sz val="14"/>
        <rFont val="Arial"/>
        <family val="2"/>
      </rPr>
      <t>/</t>
    </r>
    <r>
      <rPr>
        <b/>
        <sz val="14"/>
        <color rgb="FF0000FF"/>
        <rFont val="Arial"/>
        <family val="2"/>
      </rPr>
      <t>0,44</t>
    </r>
    <r>
      <rPr>
        <b/>
        <sz val="14"/>
        <rFont val="Arial"/>
        <family val="2"/>
      </rPr>
      <t>))^2</t>
    </r>
  </si>
  <si>
    <r>
      <t xml:space="preserve">Laskukaava: ( ( </t>
    </r>
    <r>
      <rPr>
        <sz val="18"/>
        <color rgb="FFFF3300"/>
        <rFont val="Arial"/>
        <family val="2"/>
      </rPr>
      <t>z-luottamus</t>
    </r>
    <r>
      <rPr>
        <sz val="18"/>
        <rFont val="Arial"/>
        <family val="2"/>
      </rPr>
      <t xml:space="preserve"> / </t>
    </r>
    <r>
      <rPr>
        <sz val="18"/>
        <color rgb="FF006600"/>
        <rFont val="Arial"/>
        <family val="2"/>
      </rPr>
      <t>haluttu tarkkuus</t>
    </r>
    <r>
      <rPr>
        <sz val="18"/>
        <rFont val="Arial"/>
        <family val="2"/>
      </rPr>
      <t xml:space="preserve">) * ( </t>
    </r>
    <r>
      <rPr>
        <sz val="18"/>
        <color rgb="FF990000"/>
        <rFont val="Arial"/>
        <family val="2"/>
      </rPr>
      <t>vaiheen keston keskihajonta</t>
    </r>
    <r>
      <rPr>
        <sz val="18"/>
        <rFont val="Arial"/>
        <family val="2"/>
      </rPr>
      <t xml:space="preserve"> / </t>
    </r>
    <r>
      <rPr>
        <sz val="18"/>
        <color rgb="FF0000FF"/>
        <rFont val="Arial"/>
        <family val="2"/>
      </rPr>
      <t>vaiheen keston keskiarvo</t>
    </r>
    <r>
      <rPr>
        <sz val="18"/>
        <rFont val="Arial"/>
        <family val="2"/>
      </rPr>
      <t xml:space="preserve"> ) )</t>
    </r>
    <r>
      <rPr>
        <vertAlign val="superscript"/>
        <sz val="18"/>
        <rFont val="Arial"/>
        <family val="2"/>
      </rPr>
      <t>2</t>
    </r>
  </si>
  <si>
    <t>Pohjatyöt</t>
  </si>
  <si>
    <t>Tehokkuusindeksi
(rating factor)</t>
  </si>
  <si>
    <t>Jälkityöt</t>
  </si>
  <si>
    <t>Maalaus</t>
  </si>
  <si>
    <t>Esimerkki sisustusseinän maalaaminen</t>
  </si>
  <si>
    <t>Vaiheen keston
keskiarvo (tuntia)</t>
  </si>
  <si>
    <t>Vaiheen
normaaliaika (t)</t>
  </si>
  <si>
    <t>Toistot per vaihe
(frequency)</t>
  </si>
  <si>
    <t>Vaiheen keston
keskiarvo (min)</t>
  </si>
  <si>
    <t>Asiakaspalvelu</t>
  </si>
  <si>
    <t>Neljän pullan
hakeminen varastosta</t>
  </si>
  <si>
    <t>Esimerkki neljän peräkkäisen pullakahviasiakkaan palvelu</t>
  </si>
  <si>
    <t>Toistot per asiakas
(frequency)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</si>
</sst>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\ %"/>
    <numFmt numFmtId="167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i/>
      <sz val="18"/>
      <name val="Arial"/>
      <family val="2"/>
    </font>
    <font>
      <sz val="12"/>
      <color indexed="81"/>
      <name val="Tahoma"/>
      <family val="2"/>
    </font>
    <font>
      <sz val="18"/>
      <name val="Arial"/>
      <family val="2"/>
    </font>
    <font>
      <i/>
      <sz val="14"/>
      <color indexed="81"/>
      <name val="Tahoma"/>
      <family val="2"/>
    </font>
    <font>
      <vertAlign val="superscript"/>
      <sz val="1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rgb="FF0000FF"/>
      <name val="Arial"/>
      <family val="2"/>
    </font>
    <font>
      <b/>
      <sz val="14"/>
      <color rgb="FF006600"/>
      <name val="Arial"/>
      <family val="2"/>
    </font>
    <font>
      <sz val="18"/>
      <color rgb="FF0000FF"/>
      <name val="Arial"/>
      <family val="2"/>
    </font>
    <font>
      <sz val="18"/>
      <color rgb="FF006600"/>
      <name val="Arial"/>
      <family val="2"/>
    </font>
    <font>
      <b/>
      <sz val="14"/>
      <color rgb="FFFF3300"/>
      <name val="Arial"/>
      <family val="2"/>
    </font>
    <font>
      <sz val="18"/>
      <color rgb="FFFF3300"/>
      <name val="Arial"/>
      <family val="2"/>
    </font>
    <font>
      <b/>
      <sz val="12"/>
      <color theme="0"/>
      <name val="Arial"/>
      <family val="2"/>
    </font>
    <font>
      <b/>
      <sz val="14"/>
      <color rgb="FF990000"/>
      <name val="Arial"/>
      <family val="2"/>
    </font>
    <font>
      <sz val="18"/>
      <color rgb="FF99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6"/>
      <color theme="0" tint="-0.499984740745262"/>
      <name val="Arial"/>
      <family val="2"/>
    </font>
    <font>
      <b/>
      <sz val="12"/>
      <color indexed="81"/>
      <name val="Tahoma"/>
      <family val="2"/>
    </font>
    <font>
      <b/>
      <sz val="2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23" xfId="0" applyFill="1" applyBorder="1"/>
    <xf numFmtId="0" fontId="5" fillId="2" borderId="0" xfId="0" applyFont="1" applyFill="1"/>
    <xf numFmtId="0" fontId="3" fillId="3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Border="1"/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right"/>
    </xf>
    <xf numFmtId="0" fontId="7" fillId="5" borderId="25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right"/>
    </xf>
    <xf numFmtId="9" fontId="3" fillId="6" borderId="25" xfId="0" applyNumberFormat="1" applyFont="1" applyFill="1" applyBorder="1" applyAlignment="1">
      <alignment horizontal="center"/>
    </xf>
    <xf numFmtId="0" fontId="7" fillId="7" borderId="24" xfId="0" applyFont="1" applyFill="1" applyBorder="1" applyAlignment="1">
      <alignment horizontal="right"/>
    </xf>
    <xf numFmtId="164" fontId="7" fillId="7" borderId="25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10" fontId="9" fillId="2" borderId="0" xfId="0" applyNumberFormat="1" applyFont="1" applyFill="1"/>
    <xf numFmtId="2" fontId="9" fillId="2" borderId="0" xfId="0" applyNumberFormat="1" applyFont="1" applyFill="1"/>
    <xf numFmtId="1" fontId="3" fillId="2" borderId="16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left"/>
    </xf>
    <xf numFmtId="0" fontId="0" fillId="6" borderId="14" xfId="0" applyFill="1" applyBorder="1"/>
    <xf numFmtId="0" fontId="3" fillId="6" borderId="14" xfId="0" applyFont="1" applyFill="1" applyBorder="1"/>
    <xf numFmtId="0" fontId="13" fillId="2" borderId="0" xfId="0" applyFont="1" applyFill="1" applyBorder="1"/>
    <xf numFmtId="2" fontId="0" fillId="2" borderId="0" xfId="0" applyNumberFormat="1" applyFill="1"/>
    <xf numFmtId="165" fontId="9" fillId="2" borderId="18" xfId="0" applyNumberFormat="1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0" fontId="0" fillId="2" borderId="26" xfId="0" applyFill="1" applyBorder="1"/>
    <xf numFmtId="0" fontId="3" fillId="3" borderId="27" xfId="0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5" fillId="2" borderId="0" xfId="0" applyFont="1" applyFill="1"/>
    <xf numFmtId="0" fontId="4" fillId="2" borderId="0" xfId="0" quotePrefix="1" applyFont="1" applyFill="1" applyBorder="1" applyAlignment="1">
      <alignment horizontal="center"/>
    </xf>
    <xf numFmtId="164" fontId="0" fillId="2" borderId="0" xfId="0" applyNumberFormat="1" applyFill="1"/>
    <xf numFmtId="0" fontId="18" fillId="2" borderId="0" xfId="0" applyFont="1" applyFill="1"/>
    <xf numFmtId="0" fontId="3" fillId="3" borderId="1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2" fontId="20" fillId="7" borderId="4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34" xfId="0" quotePrefix="1" applyFont="1" applyFill="1" applyBorder="1" applyAlignment="1">
      <alignment horizontal="center"/>
    </xf>
    <xf numFmtId="0" fontId="5" fillId="2" borderId="32" xfId="0" quotePrefix="1" applyFont="1" applyFill="1" applyBorder="1" applyAlignment="1">
      <alignment horizontal="center"/>
    </xf>
    <xf numFmtId="17" fontId="5" fillId="2" borderId="32" xfId="0" quotePrefix="1" applyNumberFormat="1" applyFont="1" applyFill="1" applyBorder="1" applyAlignment="1">
      <alignment horizontal="center"/>
    </xf>
    <xf numFmtId="0" fontId="5" fillId="2" borderId="33" xfId="0" quotePrefix="1" applyFont="1" applyFill="1" applyBorder="1" applyAlignment="1">
      <alignment horizontal="center"/>
    </xf>
    <xf numFmtId="2" fontId="5" fillId="2" borderId="35" xfId="0" applyNumberFormat="1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9" fillId="9" borderId="38" xfId="0" applyFont="1" applyFill="1" applyBorder="1" applyAlignment="1">
      <alignment horizontal="center"/>
    </xf>
    <xf numFmtId="0" fontId="19" fillId="9" borderId="39" xfId="0" applyFont="1" applyFill="1" applyBorder="1" applyAlignment="1">
      <alignment horizontal="center"/>
    </xf>
    <xf numFmtId="0" fontId="19" fillId="9" borderId="40" xfId="0" applyFont="1" applyFill="1" applyBorder="1" applyAlignment="1">
      <alignment horizontal="center"/>
    </xf>
    <xf numFmtId="2" fontId="6" fillId="5" borderId="41" xfId="0" applyNumberFormat="1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9" fontId="22" fillId="2" borderId="0" xfId="0" applyNumberFormat="1" applyFont="1" applyFill="1" applyAlignment="1">
      <alignment horizontal="center"/>
    </xf>
    <xf numFmtId="10" fontId="22" fillId="2" borderId="0" xfId="1" applyNumberFormat="1" applyFont="1" applyFill="1" applyAlignment="1">
      <alignment horizontal="center"/>
    </xf>
    <xf numFmtId="166" fontId="22" fillId="2" borderId="0" xfId="1" applyNumberFormat="1" applyFont="1" applyFill="1" applyAlignment="1">
      <alignment horizontal="center"/>
    </xf>
    <xf numFmtId="2" fontId="22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quotePrefix="1" applyFont="1" applyFill="1"/>
    <xf numFmtId="2" fontId="23" fillId="2" borderId="16" xfId="0" applyNumberFormat="1" applyFont="1" applyFill="1" applyBorder="1" applyAlignment="1">
      <alignment horizontal="center"/>
    </xf>
    <xf numFmtId="9" fontId="24" fillId="10" borderId="14" xfId="0" applyNumberFormat="1" applyFont="1" applyFill="1" applyBorder="1" applyAlignment="1">
      <alignment horizontal="center"/>
    </xf>
    <xf numFmtId="9" fontId="3" fillId="2" borderId="14" xfId="0" applyNumberFormat="1" applyFont="1" applyFill="1" applyBorder="1" applyAlignment="1">
      <alignment horizontal="center"/>
    </xf>
    <xf numFmtId="2" fontId="27" fillId="10" borderId="13" xfId="0" applyNumberFormat="1" applyFont="1" applyFill="1" applyBorder="1" applyAlignment="1">
      <alignment horizontal="center"/>
    </xf>
    <xf numFmtId="0" fontId="29" fillId="11" borderId="13" xfId="0" applyFont="1" applyFill="1" applyBorder="1" applyAlignment="1">
      <alignment horizontal="center" vertical="center" wrapText="1"/>
    </xf>
    <xf numFmtId="165" fontId="30" fillId="2" borderId="16" xfId="0" applyNumberFormat="1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1" fontId="8" fillId="2" borderId="20" xfId="1" applyNumberFormat="1" applyFont="1" applyFill="1" applyBorder="1" applyAlignment="1">
      <alignment horizontal="center"/>
    </xf>
    <xf numFmtId="1" fontId="8" fillId="2" borderId="43" xfId="1" applyNumberFormat="1" applyFont="1" applyFill="1" applyBorder="1" applyAlignment="1">
      <alignment horizontal="center"/>
    </xf>
    <xf numFmtId="9" fontId="8" fillId="2" borderId="20" xfId="1" applyFont="1" applyFill="1" applyBorder="1" applyAlignment="1">
      <alignment horizontal="center"/>
    </xf>
    <xf numFmtId="9" fontId="8" fillId="2" borderId="43" xfId="1" applyFont="1" applyFill="1" applyBorder="1" applyAlignment="1">
      <alignment horizontal="center"/>
    </xf>
    <xf numFmtId="0" fontId="32" fillId="2" borderId="0" xfId="0" applyFont="1" applyFill="1"/>
    <xf numFmtId="167" fontId="32" fillId="2" borderId="0" xfId="0" applyNumberFormat="1" applyFont="1" applyFill="1" applyAlignment="1">
      <alignment horizontal="center"/>
    </xf>
    <xf numFmtId="167" fontId="32" fillId="2" borderId="16" xfId="0" applyNumberFormat="1" applyFont="1" applyFill="1" applyBorder="1" applyAlignment="1">
      <alignment horizontal="center" vertical="center"/>
    </xf>
    <xf numFmtId="167" fontId="32" fillId="2" borderId="18" xfId="0" applyNumberFormat="1" applyFont="1" applyFill="1" applyBorder="1" applyAlignment="1">
      <alignment horizontal="center" vertical="center"/>
    </xf>
    <xf numFmtId="167" fontId="32" fillId="2" borderId="22" xfId="0" applyNumberFormat="1" applyFont="1" applyFill="1" applyBorder="1" applyAlignment="1">
      <alignment horizontal="center" vertical="center"/>
    </xf>
    <xf numFmtId="1" fontId="32" fillId="2" borderId="16" xfId="0" applyNumberFormat="1" applyFont="1" applyFill="1" applyBorder="1" applyAlignment="1">
      <alignment horizontal="center" vertical="center"/>
    </xf>
    <xf numFmtId="1" fontId="32" fillId="2" borderId="22" xfId="0" applyNumberFormat="1" applyFont="1" applyFill="1" applyBorder="1" applyAlignment="1">
      <alignment horizontal="center" vertical="center"/>
    </xf>
    <xf numFmtId="1" fontId="33" fillId="2" borderId="1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3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vertical="center"/>
    </xf>
    <xf numFmtId="0" fontId="32" fillId="2" borderId="18" xfId="0" applyFont="1" applyFill="1" applyBorder="1" applyAlignment="1">
      <alignment vertical="center"/>
    </xf>
    <xf numFmtId="0" fontId="32" fillId="2" borderId="22" xfId="0" applyFont="1" applyFill="1" applyBorder="1" applyAlignment="1">
      <alignment vertical="center"/>
    </xf>
    <xf numFmtId="167" fontId="34" fillId="2" borderId="16" xfId="0" applyNumberFormat="1" applyFont="1" applyFill="1" applyBorder="1" applyAlignment="1">
      <alignment horizontal="center" vertical="center"/>
    </xf>
    <xf numFmtId="167" fontId="34" fillId="2" borderId="18" xfId="0" applyNumberFormat="1" applyFont="1" applyFill="1" applyBorder="1" applyAlignment="1">
      <alignment horizontal="center" vertical="center"/>
    </xf>
    <xf numFmtId="167" fontId="34" fillId="2" borderId="22" xfId="0" applyNumberFormat="1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vertical="center" wrapText="1"/>
    </xf>
    <xf numFmtId="0" fontId="36" fillId="7" borderId="11" xfId="0" applyFont="1" applyFill="1" applyBorder="1" applyAlignment="1">
      <alignment horizontal="right" vertical="center"/>
    </xf>
    <xf numFmtId="167" fontId="36" fillId="7" borderId="14" xfId="0" applyNumberFormat="1" applyFont="1" applyFill="1" applyBorder="1" applyAlignment="1">
      <alignment horizontal="center" vertical="center"/>
    </xf>
    <xf numFmtId="2" fontId="33" fillId="2" borderId="16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00"/>
      <color rgb="FFFF3300"/>
      <color rgb="FF006600"/>
      <color rgb="FFCC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Tarvittava aika ja "oppimisen loppuminen"?</a:t>
            </a:r>
          </a:p>
        </c:rich>
      </c:tx>
      <c:layout>
        <c:manualLayout>
          <c:xMode val="edge"/>
          <c:yMode val="edge"/>
          <c:x val="0.20666013117988496"/>
          <c:y val="2.9896272957597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2355250245339"/>
          <c:y val="0.12633181126331811"/>
          <c:w val="0.8675171736997056"/>
          <c:h val="0.72602739726027399"/>
        </c:manualLayout>
      </c:layout>
      <c:scatterChart>
        <c:scatterStyle val="smoothMarker"/>
        <c:varyColors val="0"/>
        <c:ser>
          <c:idx val="1"/>
          <c:order val="0"/>
          <c:tx>
            <c:v>Käytetyt tunnit</c:v>
          </c:tx>
          <c:spPr>
            <a:ln w="571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'Lasku 3'!$C$116:$C$179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'Lasku 3'!$D$116:$D$179</c:f>
              <c:numCache>
                <c:formatCode>0.00</c:formatCode>
                <c:ptCount val="64"/>
                <c:pt idx="0">
                  <c:v>100</c:v>
                </c:pt>
                <c:pt idx="1">
                  <c:v>89.999999999999986</c:v>
                </c:pt>
                <c:pt idx="2">
                  <c:v>84.620598631234174</c:v>
                </c:pt>
                <c:pt idx="3">
                  <c:v>81</c:v>
                </c:pt>
                <c:pt idx="4">
                  <c:v>78.298672168038436</c:v>
                </c:pt>
                <c:pt idx="5">
                  <c:v>76.158538768110773</c:v>
                </c:pt>
                <c:pt idx="6">
                  <c:v>74.394783398224206</c:v>
                </c:pt>
                <c:pt idx="7">
                  <c:v>72.900000000000006</c:v>
                </c:pt>
                <c:pt idx="8">
                  <c:v>71.606457127084326</c:v>
                </c:pt>
                <c:pt idx="9">
                  <c:v>70.468804951234603</c:v>
                </c:pt>
                <c:pt idx="10">
                  <c:v>69.455251838460995</c:v>
                </c:pt>
                <c:pt idx="11">
                  <c:v>68.542684891299686</c:v>
                </c:pt>
                <c:pt idx="12">
                  <c:v>67.713796580845113</c:v>
                </c:pt>
                <c:pt idx="13">
                  <c:v>66.955305058401791</c:v>
                </c:pt>
                <c:pt idx="14">
                  <c:v>66.256805108901688</c:v>
                </c:pt>
                <c:pt idx="15">
                  <c:v>65.610000000000014</c:v>
                </c:pt>
                <c:pt idx="16">
                  <c:v>65.008172535126178</c:v>
                </c:pt>
                <c:pt idx="17">
                  <c:v>64.445811414375896</c:v>
                </c:pt>
                <c:pt idx="18">
                  <c:v>63.918341376562424</c:v>
                </c:pt>
                <c:pt idx="19">
                  <c:v>63.421924456111135</c:v>
                </c:pt>
                <c:pt idx="20">
                  <c:v>62.95331106198735</c:v>
                </c:pt>
                <c:pt idx="21">
                  <c:v>62.509726654614909</c:v>
                </c:pt>
                <c:pt idx="22">
                  <c:v>62.088784309011317</c:v>
                </c:pt>
                <c:pt idx="23">
                  <c:v>61.688416402169722</c:v>
                </c:pt>
                <c:pt idx="24">
                  <c:v>61.306820632779569</c:v>
                </c:pt>
                <c:pt idx="25">
                  <c:v>60.942416922760614</c:v>
                </c:pt>
                <c:pt idx="26">
                  <c:v>60.593812679556812</c:v>
                </c:pt>
                <c:pt idx="27">
                  <c:v>60.259774552561616</c:v>
                </c:pt>
                <c:pt idx="28">
                  <c:v>59.939205284605393</c:v>
                </c:pt>
                <c:pt idx="29">
                  <c:v>59.63112459801151</c:v>
                </c:pt>
                <c:pt idx="30">
                  <c:v>59.334653302960419</c:v>
                </c:pt>
                <c:pt idx="31">
                  <c:v>59.049000000000007</c:v>
                </c:pt>
                <c:pt idx="32">
                  <c:v>58.77344988653698</c:v>
                </c:pt>
                <c:pt idx="33">
                  <c:v>58.507355281613563</c:v>
                </c:pt>
                <c:pt idx="34">
                  <c:v>58.250127563097863</c:v>
                </c:pt>
                <c:pt idx="35">
                  <c:v>58.001230272938308</c:v>
                </c:pt>
                <c:pt idx="36">
                  <c:v>57.760173193934797</c:v>
                </c:pt>
                <c:pt idx="37">
                  <c:v>57.526507238906191</c:v>
                </c:pt>
                <c:pt idx="38">
                  <c:v>57.299820022647317</c:v>
                </c:pt>
                <c:pt idx="39">
                  <c:v>57.079732010500031</c:v>
                </c:pt>
                <c:pt idx="40">
                  <c:v>56.865893156084724</c:v>
                </c:pt>
                <c:pt idx="41">
                  <c:v>56.657979955788619</c:v>
                </c:pt>
                <c:pt idx="42">
                  <c:v>56.45569285977313</c:v>
                </c:pt>
                <c:pt idx="43">
                  <c:v>56.258753989153419</c:v>
                </c:pt>
                <c:pt idx="44">
                  <c:v>56.066905117082754</c:v>
                </c:pt>
                <c:pt idx="45">
                  <c:v>55.879905878110193</c:v>
                </c:pt>
                <c:pt idx="46">
                  <c:v>55.697532175651929</c:v>
                </c:pt>
                <c:pt idx="47">
                  <c:v>55.519574761952754</c:v>
                </c:pt>
                <c:pt idx="48">
                  <c:v>55.345837968686965</c:v>
                </c:pt>
                <c:pt idx="49">
                  <c:v>55.176138569501617</c:v>
                </c:pt>
                <c:pt idx="50">
                  <c:v>55.010304758449337</c:v>
                </c:pt>
                <c:pt idx="51">
                  <c:v>54.848175230484543</c:v>
                </c:pt>
                <c:pt idx="52">
                  <c:v>54.689598352078228</c:v>
                </c:pt>
                <c:pt idx="53">
                  <c:v>54.534431411601126</c:v>
                </c:pt>
                <c:pt idx="54">
                  <c:v>54.382539940482069</c:v>
                </c:pt>
                <c:pt idx="55">
                  <c:v>54.233797097305448</c:v>
                </c:pt>
                <c:pt idx="56">
                  <c:v>54.088083108002969</c:v>
                </c:pt>
                <c:pt idx="57">
                  <c:v>53.945284756144851</c:v>
                </c:pt>
                <c:pt idx="58">
                  <c:v>53.805294918067972</c:v>
                </c:pt>
                <c:pt idx="59">
                  <c:v>53.668012138210365</c:v>
                </c:pt>
                <c:pt idx="60">
                  <c:v>53.533340240567952</c:v>
                </c:pt>
                <c:pt idx="61">
                  <c:v>53.401187972664367</c:v>
                </c:pt>
                <c:pt idx="62">
                  <c:v>53.271468678836662</c:v>
                </c:pt>
                <c:pt idx="63">
                  <c:v>53.144100000000016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3B-4887-8CD1-4FA297E1E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544416"/>
        <c:axId val="1278540064"/>
      </c:scatterChart>
      <c:valAx>
        <c:axId val="127854441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kumulatiivinen valmistusmäärä</a:t>
                </a:r>
              </a:p>
            </c:rich>
          </c:tx>
          <c:layout>
            <c:manualLayout>
              <c:xMode val="edge"/>
              <c:yMode val="edge"/>
              <c:x val="0.34445020594390735"/>
              <c:y val="0.92858065555567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78540064"/>
        <c:crosses val="autoZero"/>
        <c:crossBetween val="midCat"/>
        <c:majorUnit val="5"/>
        <c:minorUnit val="1"/>
      </c:valAx>
      <c:valAx>
        <c:axId val="1278540064"/>
        <c:scaling>
          <c:orientation val="minMax"/>
          <c:max val="10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tuntia per tuote</a:t>
                </a:r>
              </a:p>
            </c:rich>
          </c:tx>
          <c:layout>
            <c:manualLayout>
              <c:xMode val="edge"/>
              <c:yMode val="edge"/>
              <c:x val="1.0773839910482702E-2"/>
              <c:y val="0.329787305550220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78544416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47244094488188981" right="0.47244094488188981" top="0.70866141732283472" bottom="0.59055118110236227" header="0.47244094488188981" footer="0.47244094488188981"/>
  <pageSetup paperSize="9" orientation="landscape" r:id="rId1"/>
  <headerFooter alignWithMargins="0">
    <oddFooter>&amp;L&amp;F&amp;C&amp;A&amp;R5/6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9</xdr:row>
      <xdr:rowOff>295275</xdr:rowOff>
    </xdr:from>
    <xdr:ext cx="516576" cy="248679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47625" y="2352675"/>
          <a:ext cx="497444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Vaihe</a:t>
          </a:r>
        </a:p>
      </xdr:txBody>
    </xdr:sp>
    <xdr:clientData/>
  </xdr:oneCellAnchor>
  <xdr:oneCellAnchor>
    <xdr:from>
      <xdr:col>0</xdr:col>
      <xdr:colOff>714375</xdr:colOff>
      <xdr:row>9</xdr:row>
      <xdr:rowOff>28575</xdr:rowOff>
    </xdr:from>
    <xdr:ext cx="665737" cy="248679"/>
    <xdr:sp macro="" textlink="">
      <xdr:nvSpPr>
        <xdr:cNvPr id="22530" name="Text Box 2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714375" y="2085975"/>
          <a:ext cx="646716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Mittaus</a:t>
          </a:r>
        </a:p>
      </xdr:txBody>
    </xdr:sp>
    <xdr:clientData/>
  </xdr:oneCellAnchor>
  <xdr:twoCellAnchor>
    <xdr:from>
      <xdr:col>0</xdr:col>
      <xdr:colOff>0</xdr:colOff>
      <xdr:row>9</xdr:row>
      <xdr:rowOff>0</xdr:rowOff>
    </xdr:from>
    <xdr:to>
      <xdr:col>0</xdr:col>
      <xdr:colOff>1428750</xdr:colOff>
      <xdr:row>9</xdr:row>
      <xdr:rowOff>695325</xdr:rowOff>
    </xdr:to>
    <xdr:sp macro="" textlink="">
      <xdr:nvSpPr>
        <xdr:cNvPr id="22641" name="Line 3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ShapeType="1"/>
        </xdr:cNvSpPr>
      </xdr:nvSpPr>
      <xdr:spPr bwMode="auto">
        <a:xfrm flipH="1" flipV="1">
          <a:off x="0" y="2057400"/>
          <a:ext cx="14287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47625</xdr:colOff>
      <xdr:row>20</xdr:row>
      <xdr:rowOff>295275</xdr:rowOff>
    </xdr:from>
    <xdr:ext cx="516576" cy="248679"/>
    <xdr:sp macro="" textlink="">
      <xdr:nvSpPr>
        <xdr:cNvPr id="22533" name="Text Box 5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47625" y="5311775"/>
          <a:ext cx="497444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Vaihe</a:t>
          </a:r>
        </a:p>
      </xdr:txBody>
    </xdr:sp>
    <xdr:clientData/>
  </xdr:oneCellAnchor>
  <xdr:oneCellAnchor>
    <xdr:from>
      <xdr:col>0</xdr:col>
      <xdr:colOff>714375</xdr:colOff>
      <xdr:row>20</xdr:row>
      <xdr:rowOff>28575</xdr:rowOff>
    </xdr:from>
    <xdr:ext cx="665737" cy="248679"/>
    <xdr:sp macro="" textlink="">
      <xdr:nvSpPr>
        <xdr:cNvPr id="22534" name="Text Box 6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714375" y="5045075"/>
          <a:ext cx="646716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Mittaus</a:t>
          </a:r>
        </a:p>
      </xdr:txBody>
    </xdr:sp>
    <xdr:clientData/>
  </xdr:oneCellAnchor>
  <xdr:twoCellAnchor>
    <xdr:from>
      <xdr:col>0</xdr:col>
      <xdr:colOff>0</xdr:colOff>
      <xdr:row>20</xdr:row>
      <xdr:rowOff>0</xdr:rowOff>
    </xdr:from>
    <xdr:to>
      <xdr:col>1</xdr:col>
      <xdr:colOff>9525</xdr:colOff>
      <xdr:row>20</xdr:row>
      <xdr:rowOff>571500</xdr:rowOff>
    </xdr:to>
    <xdr:sp macro="" textlink="">
      <xdr:nvSpPr>
        <xdr:cNvPr id="22644" name="Line 7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ShapeType="1"/>
        </xdr:cNvSpPr>
      </xdr:nvSpPr>
      <xdr:spPr bwMode="auto">
        <a:xfrm flipH="1" flipV="1">
          <a:off x="0" y="5019675"/>
          <a:ext cx="14478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10</xdr:col>
      <xdr:colOff>533400</xdr:colOff>
      <xdr:row>8</xdr:row>
      <xdr:rowOff>66675</xdr:rowOff>
    </xdr:to>
    <xdr:sp macro="" textlink="">
      <xdr:nvSpPr>
        <xdr:cNvPr id="22545" name="Text Box 17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123825" y="57150"/>
          <a:ext cx="9067800" cy="1838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Esimies on teettänyt aikatutkimuksen jossa neljä henkilöä teki kukin yhden vaiheen (A-D) hampurilaisen valmistamisprosessista. Mittaus tehtiin viisi kertaa. Henkilöiden vaiheisiin käyttämät ajat (minuuttia) ja esimiehen arvioima yksittäisen työntekijän tehokkuus ovat alla olevassa taulukossa.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Kuinka kauan yhden hampurilaisen valmistamiseen pitää laskennallisesti varata aikaa jos esimies varaa vara-aikaa (allowance) 15% normaaliajasta.  </a:t>
          </a:r>
        </a:p>
        <a:p>
          <a:pPr algn="l" rtl="0">
            <a:lnSpc>
              <a:spcPts val="17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314325</xdr:rowOff>
    </xdr:from>
    <xdr:ext cx="507010" cy="258244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100-0000015C0000}"/>
            </a:ext>
          </a:extLst>
        </xdr:cNvPr>
        <xdr:cNvSpPr txBox="1">
          <a:spLocks noChangeArrowheads="1"/>
        </xdr:cNvSpPr>
      </xdr:nvSpPr>
      <xdr:spPr bwMode="auto">
        <a:xfrm>
          <a:off x="66675" y="314325"/>
          <a:ext cx="497444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Vaihe</a:t>
          </a:r>
        </a:p>
      </xdr:txBody>
    </xdr:sp>
    <xdr:clientData/>
  </xdr:oneCellAnchor>
  <xdr:oneCellAnchor>
    <xdr:from>
      <xdr:col>0</xdr:col>
      <xdr:colOff>723900</xdr:colOff>
      <xdr:row>0</xdr:row>
      <xdr:rowOff>85725</xdr:rowOff>
    </xdr:from>
    <xdr:ext cx="675248" cy="258244"/>
    <xdr:sp macro="" textlink="">
      <xdr:nvSpPr>
        <xdr:cNvPr id="23554" name="Text Box 2">
          <a:extLst>
            <a:ext uri="{FF2B5EF4-FFF2-40B4-BE49-F238E27FC236}">
              <a16:creationId xmlns:a16="http://schemas.microsoft.com/office/drawing/2014/main" id="{00000000-0008-0000-0100-0000025C0000}"/>
            </a:ext>
          </a:extLst>
        </xdr:cNvPr>
        <xdr:cNvSpPr txBox="1">
          <a:spLocks noChangeArrowheads="1"/>
        </xdr:cNvSpPr>
      </xdr:nvSpPr>
      <xdr:spPr bwMode="auto">
        <a:xfrm>
          <a:off x="723900" y="85725"/>
          <a:ext cx="646716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Mittaus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sp macro="" textlink="">
      <xdr:nvSpPr>
        <xdr:cNvPr id="23655" name="Line 3">
          <a:extLst>
            <a:ext uri="{FF2B5EF4-FFF2-40B4-BE49-F238E27FC236}">
              <a16:creationId xmlns:a16="http://schemas.microsoft.com/office/drawing/2014/main" id="{00000000-0008-0000-0100-0000675C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14478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28575</xdr:colOff>
      <xdr:row>0</xdr:row>
      <xdr:rowOff>390525</xdr:rowOff>
    </xdr:from>
    <xdr:to>
      <xdr:col>18</xdr:col>
      <xdr:colOff>571500</xdr:colOff>
      <xdr:row>4</xdr:row>
      <xdr:rowOff>180975</xdr:rowOff>
    </xdr:to>
    <xdr:sp macro="" textlink="">
      <xdr:nvSpPr>
        <xdr:cNvPr id="23556" name="Text Box 4">
          <a:extLst>
            <a:ext uri="{FF2B5EF4-FFF2-40B4-BE49-F238E27FC236}">
              <a16:creationId xmlns:a16="http://schemas.microsoft.com/office/drawing/2014/main" id="{00000000-0008-0000-0100-0000045C0000}"/>
            </a:ext>
          </a:extLst>
        </xdr:cNvPr>
        <xdr:cNvSpPr txBox="1">
          <a:spLocks noChangeArrowheads="1"/>
        </xdr:cNvSpPr>
      </xdr:nvSpPr>
      <xdr:spPr bwMode="auto">
        <a:xfrm>
          <a:off x="4829175" y="390525"/>
          <a:ext cx="74961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Kuinka monta mittausta esimiehen pitäisi hampurilaisen valmistusprosessista tehdä, jotta mittausten vaihekestot olisivat todellisesta keskiarvosta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98 %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luottamuksella enintään </a:t>
          </a:r>
          <a:r>
            <a:rPr lang="en-US" sz="1600" b="1" i="0" u="none" strike="noStrike" baseline="0">
              <a:solidFill>
                <a:srgbClr val="006600"/>
              </a:solidFill>
              <a:latin typeface="Arial"/>
              <a:cs typeface="Arial"/>
            </a:rPr>
            <a:t>± 5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prosentin päässä.</a:t>
          </a:r>
        </a:p>
      </xdr:txBody>
    </xdr:sp>
    <xdr:clientData/>
  </xdr:twoCellAnchor>
  <xdr:oneCellAnchor>
    <xdr:from>
      <xdr:col>0</xdr:col>
      <xdr:colOff>66675</xdr:colOff>
      <xdr:row>25</xdr:row>
      <xdr:rowOff>276225</xdr:rowOff>
    </xdr:from>
    <xdr:ext cx="507010" cy="258244"/>
    <xdr:sp macro="" textlink="">
      <xdr:nvSpPr>
        <xdr:cNvPr id="23557" name="Text Box 5">
          <a:extLst>
            <a:ext uri="{FF2B5EF4-FFF2-40B4-BE49-F238E27FC236}">
              <a16:creationId xmlns:a16="http://schemas.microsoft.com/office/drawing/2014/main" id="{00000000-0008-0000-0100-0000055C0000}"/>
            </a:ext>
          </a:extLst>
        </xdr:cNvPr>
        <xdr:cNvSpPr txBox="1">
          <a:spLocks noChangeArrowheads="1"/>
        </xdr:cNvSpPr>
      </xdr:nvSpPr>
      <xdr:spPr bwMode="auto">
        <a:xfrm>
          <a:off x="66675" y="6448425"/>
          <a:ext cx="497444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Vaihe</a:t>
          </a:r>
        </a:p>
      </xdr:txBody>
    </xdr:sp>
    <xdr:clientData/>
  </xdr:oneCellAnchor>
  <xdr:oneCellAnchor>
    <xdr:from>
      <xdr:col>0</xdr:col>
      <xdr:colOff>676275</xdr:colOff>
      <xdr:row>25</xdr:row>
      <xdr:rowOff>66675</xdr:rowOff>
    </xdr:from>
    <xdr:ext cx="665737" cy="248679"/>
    <xdr:sp macro="" textlink="">
      <xdr:nvSpPr>
        <xdr:cNvPr id="23558" name="Text Box 6">
          <a:extLst>
            <a:ext uri="{FF2B5EF4-FFF2-40B4-BE49-F238E27FC236}">
              <a16:creationId xmlns:a16="http://schemas.microsoft.com/office/drawing/2014/main" id="{00000000-0008-0000-0100-0000065C0000}"/>
            </a:ext>
          </a:extLst>
        </xdr:cNvPr>
        <xdr:cNvSpPr txBox="1">
          <a:spLocks noChangeArrowheads="1"/>
        </xdr:cNvSpPr>
      </xdr:nvSpPr>
      <xdr:spPr bwMode="auto">
        <a:xfrm>
          <a:off x="676275" y="6238875"/>
          <a:ext cx="646716" cy="2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Mittaus</a:t>
          </a:r>
        </a:p>
      </xdr:txBody>
    </xdr:sp>
    <xdr:clientData/>
  </xdr:oneCellAnchor>
  <xdr:twoCellAnchor>
    <xdr:from>
      <xdr:col>0</xdr:col>
      <xdr:colOff>0</xdr:colOff>
      <xdr:row>25</xdr:row>
      <xdr:rowOff>0</xdr:rowOff>
    </xdr:from>
    <xdr:to>
      <xdr:col>1</xdr:col>
      <xdr:colOff>9525</xdr:colOff>
      <xdr:row>25</xdr:row>
      <xdr:rowOff>571500</xdr:rowOff>
    </xdr:to>
    <xdr:sp macro="" textlink="">
      <xdr:nvSpPr>
        <xdr:cNvPr id="23659" name="Line 7">
          <a:extLst>
            <a:ext uri="{FF2B5EF4-FFF2-40B4-BE49-F238E27FC236}">
              <a16:creationId xmlns:a16="http://schemas.microsoft.com/office/drawing/2014/main" id="{00000000-0008-0000-0100-00006B5C0000}"/>
            </a:ext>
          </a:extLst>
        </xdr:cNvPr>
        <xdr:cNvSpPr>
          <a:spLocks noChangeShapeType="1"/>
        </xdr:cNvSpPr>
      </xdr:nvSpPr>
      <xdr:spPr bwMode="auto">
        <a:xfrm flipH="1" flipV="1">
          <a:off x="0" y="6172200"/>
          <a:ext cx="14478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60325</xdr:rowOff>
    </xdr:from>
    <xdr:to>
      <xdr:col>5</xdr:col>
      <xdr:colOff>292100</xdr:colOff>
      <xdr:row>4</xdr:row>
      <xdr:rowOff>165100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5F822663-E543-40E6-A7DF-5961CB1567DB}"/>
            </a:ext>
          </a:extLst>
        </xdr:cNvPr>
        <xdr:cNvSpPr txBox="1">
          <a:spLocks noChangeArrowheads="1"/>
        </xdr:cNvSpPr>
      </xdr:nvSpPr>
      <xdr:spPr bwMode="auto">
        <a:xfrm>
          <a:off x="88900" y="60325"/>
          <a:ext cx="9918700" cy="1019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Tehokkuusindeksin huomioimisen lisäksi, normaaliaikoja laskettaessa pitää kiinnittää joissakin tilanteissa huomiota myös toistokertojen lukumäärään. Jos joku vaihe suoritetaan prosessissa useammin tai harvemmin kuin yhden kerran, huomioidaan tämä lisämuuttujalla F (frequency). Kaavamuodossa yleisesti ilmaistuna siis NT=ka.*RF*F.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10</xdr:col>
      <xdr:colOff>361950</xdr:colOff>
      <xdr:row>3</xdr:row>
      <xdr:rowOff>47625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38100" y="66675"/>
          <a:ext cx="64198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Ensimmäisen tuotteen tekeminen vie 100 tuntia. Kuinka kauan vie 32. tuotteen tekeminen jos oppimiskerroin on 90%?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158750</xdr:colOff>
      <xdr:row>28</xdr:row>
      <xdr:rowOff>203200</xdr:rowOff>
    </xdr:from>
    <xdr:ext cx="5946775" cy="1821011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58750" y="6426200"/>
          <a:ext cx="5946775" cy="1821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Oppimiskäyrässä on ennen kaikkea keskeistä muistaa, että kustannukset / käytetty aika pienenee KUMULATIIVISEN volyymin kaksinkertaistuessa (eli vauhti hidastuu koko ajan). </a:t>
          </a:r>
        </a:p>
        <a:p>
          <a:pPr algn="l" rtl="0">
            <a:lnSpc>
              <a:spcPts val="17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Liian usein laskiessa ajatellaan, että seuraava yksikkö vie aina esim. 90% edellisen tarvitsemasta ajasta. Näin siis EI OLE! (erityistapauksena tietysti toisen yksikön valmistaminen jossa kumulatiivinen volyymi kaksinkertaistuu yhdestä kahteen :))</a:t>
          </a:r>
        </a:p>
      </xdr:txBody>
    </xdr:sp>
    <xdr:clientData/>
  </xdr:oneCellAnchor>
  <xdr:twoCellAnchor>
    <xdr:from>
      <xdr:col>2</xdr:col>
      <xdr:colOff>431800</xdr:colOff>
      <xdr:row>8</xdr:row>
      <xdr:rowOff>177801</xdr:rowOff>
    </xdr:from>
    <xdr:to>
      <xdr:col>7</xdr:col>
      <xdr:colOff>444500</xdr:colOff>
      <xdr:row>17</xdr:row>
      <xdr:rowOff>63501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7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1651000" y="2006601"/>
              <a:ext cx="3060700" cy="194310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0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0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n</m:t>
                        </m:r>
                      </m:sub>
                    </m:sSub>
                    <m:r>
                      <a:rPr lang="fi-FI" sz="20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0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a:rPr lang="fi-FI" sz="20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fi-FI" sz="20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fi-FI" sz="20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n</m:t>
                        </m:r>
                      </m:e>
                      <m:sup>
                        <m:r>
                          <m:rPr>
                            <m:sty m:val="p"/>
                          </m:rP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b</m:t>
                        </m:r>
                      </m:sup>
                    </m:sSup>
                  </m:oMath>
                </m:oMathPara>
              </a14:m>
              <a:endParaRPr lang="fi-FI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n</m:t>
                        </m:r>
                      </m:sub>
                    </m:sSub>
                    <m:r>
                      <a:rPr lang="fi-FI" sz="20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fi-FI" sz="2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fi-FI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n</m:t>
                        </m:r>
                      </m:e>
                      <m:sup>
                        <m:f>
                          <m:fPr>
                            <m:ctrlPr>
                              <a:rPr lang="fi-FI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func>
                              <m:funcPr>
                                <m:ctrlPr>
                                  <a:rPr lang="fi-FI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i-FI" sz="2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log</m:t>
                                </m:r>
                              </m:fName>
                              <m:e>
                                <m:r>
                                  <m:rPr>
                                    <m:sty m:val="p"/>
                                  </m:rPr>
                                  <a:rPr lang="fi-FI" sz="2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r</m:t>
                                </m:r>
                              </m:e>
                            </m:func>
                          </m:num>
                          <m:den>
                            <m:func>
                              <m:funcPr>
                                <m:ctrlPr>
                                  <a:rPr lang="fi-FI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i-FI" sz="2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log</m:t>
                                </m:r>
                              </m:fName>
                              <m:e>
                                <m:r>
                                  <a:rPr lang="fi-FI" sz="2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e>
                            </m:func>
                          </m:den>
                        </m:f>
                      </m:sup>
                    </m:sSup>
                  </m:oMath>
                </m:oMathPara>
              </a14:m>
              <a:endParaRPr lang="en-US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k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0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n</m:t>
                        </m:r>
                      </m:sub>
                    </m:sSub>
                    <m:r>
                      <a:rPr lang="fi-FI" sz="20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i-FI" sz="2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100 </m:t>
                    </m:r>
                    <m:r>
                      <m:rPr>
                        <m:sty m:val="p"/>
                      </m:rPr>
                      <a:rPr lang="fi-FI" sz="2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tuntia</m:t>
                    </m:r>
                    <m:r>
                      <a:rPr lang="fi-FI" sz="20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fi-FI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fi-FI" sz="2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32</m:t>
                        </m:r>
                      </m:e>
                      <m:sup>
                        <m:f>
                          <m:fPr>
                            <m:ctrlPr>
                              <a:rPr lang="fi-FI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func>
                              <m:funcPr>
                                <m:ctrlPr>
                                  <a:rPr lang="fi-FI" sz="20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i-FI" sz="200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log</m:t>
                                </m:r>
                              </m:fName>
                              <m:e>
                                <m:r>
                                  <a:rPr lang="fi-FI" sz="2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0,9</m:t>
                                </m:r>
                              </m:e>
                            </m:func>
                          </m:num>
                          <m:den>
                            <m:func>
                              <m:funcPr>
                                <m:ctrlPr>
                                  <a:rPr lang="fi-FI" sz="20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i-FI" sz="200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log</m:t>
                                </m:r>
                              </m:fName>
                              <m:e>
                                <m:r>
                                  <a:rPr lang="fi-FI" sz="200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e>
                            </m:func>
                          </m:den>
                        </m:f>
                      </m:sup>
                    </m:sSup>
                  </m:oMath>
                </m:oMathPara>
              </a14:m>
              <a:endParaRPr lang="fi-FI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fi-FI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fi-FI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fi-FI" sz="20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k</m:t>
                      </m:r>
                    </m:e>
                    <m:sub>
                      <m:r>
                        <m:rPr>
                          <m:sty m:val="p"/>
                        </m:rPr>
                        <a:rPr lang="fi-FI" sz="200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n</m:t>
                      </m:r>
                    </m:sub>
                  </m:sSub>
                  <m:r>
                    <a:rPr lang="fi-FI" sz="2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 </m:t>
                  </m:r>
                </m:oMath>
              </a14:m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59,05 tuntia</a:t>
              </a:r>
            </a:p>
          </xdr:txBody>
        </xdr:sp>
      </mc:Choice>
      <mc:Fallback xmlns="">
        <xdr:sp macro="" textlink="">
          <xdr:nvSpPr>
            <xdr:cNvPr id="4" name="TextBox 7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4="http://schemas.microsoft.com/office/drawing/2010/main" xmlns:a16="http://schemas.microsoft.com/office/drawing/2014/main" xmlns:lc="http://schemas.openxmlformats.org/drawingml/2006/lockedCanvas" id="{29331530-05E8-4441-8B9A-336FB13733AD}"/>
                </a:ext>
              </a:extLst>
            </xdr:cNvPr>
            <xdr:cNvSpPr txBox="1"/>
          </xdr:nvSpPr>
          <xdr:spPr>
            <a:xfrm>
              <a:off x="1651000" y="2006601"/>
              <a:ext cx="3060700" cy="194310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k_n=k_1∗n^</a:t>
              </a:r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b</a:t>
              </a:r>
              <a:endParaRPr lang="fi-FI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k_n</a:t>
              </a:r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k_1∗n^(log⁡r/log⁡2 )</a:t>
              </a:r>
              <a:endParaRPr lang="en-US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k_</a:t>
              </a:r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n=</a:t>
              </a:r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 tuntia</a:t>
              </a:r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∗〖</a:t>
              </a:r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32〗^(</a:t>
              </a:r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log⁡</a:t>
              </a:r>
              <a:r>
                <a:rPr lang="fi-FI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0,9/</a:t>
              </a:r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log⁡2 )</a:t>
              </a:r>
              <a:endParaRPr lang="fi-FI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endParaRPr lang="fi-FI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r>
                <a:rPr lang="fi-FI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k_n= 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59,05 tuntia</a:t>
              </a:r>
            </a:p>
          </xdr:txBody>
        </xdr:sp>
      </mc:Fallback>
    </mc:AlternateContent>
    <xdr:clientData/>
  </xdr:twoCellAnchor>
  <xdr:twoCellAnchor>
    <xdr:from>
      <xdr:col>0</xdr:col>
      <xdr:colOff>482597</xdr:colOff>
      <xdr:row>22</xdr:row>
      <xdr:rowOff>198316</xdr:rowOff>
    </xdr:from>
    <xdr:to>
      <xdr:col>9</xdr:col>
      <xdr:colOff>170019</xdr:colOff>
      <xdr:row>28</xdr:row>
      <xdr:rowOff>225016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82597" y="5227516"/>
          <a:ext cx="5173822" cy="1398300"/>
          <a:chOff x="482597" y="5195278"/>
          <a:chExt cx="5160634" cy="138950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2597" y="5602879"/>
            <a:ext cx="5160634" cy="506560"/>
          </a:xfrm>
          <a:prstGeom prst="rect">
            <a:avLst/>
          </a:prstGeom>
        </xdr:spPr>
      </xdr:pic>
      <xdr:sp macro="" textlink="">
        <xdr:nvSpPr>
          <xdr:cNvPr id="7" name="Right Bracket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6200000" flipV="1">
            <a:off x="1276394" y="5168077"/>
            <a:ext cx="139343" cy="699163"/>
          </a:xfrm>
          <a:prstGeom prst="rightBracket">
            <a:avLst/>
          </a:prstGeom>
          <a:ln w="19050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i-FI" sz="1600"/>
          </a:p>
        </xdr:txBody>
      </xdr:sp>
      <xdr:sp macro="" textlink="">
        <xdr:nvSpPr>
          <xdr:cNvPr id="8" name="TextBox 63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1124886" y="5195278"/>
            <a:ext cx="442356" cy="37120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i-FI" sz="12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*2</a:t>
            </a:r>
          </a:p>
        </xdr:txBody>
      </xdr:sp>
      <xdr:sp macro="" textlink="">
        <xdr:nvSpPr>
          <xdr:cNvPr id="9" name="Right Bracket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16200000" flipV="1">
            <a:off x="2136901" y="5168077"/>
            <a:ext cx="139343" cy="699163"/>
          </a:xfrm>
          <a:prstGeom prst="rightBracket">
            <a:avLst/>
          </a:prstGeom>
          <a:ln w="19050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i-FI" sz="1600"/>
          </a:p>
        </xdr:txBody>
      </xdr:sp>
      <xdr:sp macro="" textlink="">
        <xdr:nvSpPr>
          <xdr:cNvPr id="10" name="TextBox 6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1985394" y="5195278"/>
            <a:ext cx="442356" cy="37120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i-FI" sz="12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*2</a:t>
            </a:r>
          </a:p>
        </xdr:txBody>
      </xdr:sp>
      <xdr:sp macro="" textlink="">
        <xdr:nvSpPr>
          <xdr:cNvPr id="11" name="Right Bracket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16200000" flipV="1">
            <a:off x="2997409" y="5168077"/>
            <a:ext cx="139343" cy="699163"/>
          </a:xfrm>
          <a:prstGeom prst="rightBracket">
            <a:avLst/>
          </a:prstGeom>
          <a:ln w="19050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i-FI" sz="1600"/>
          </a:p>
        </xdr:txBody>
      </xdr:sp>
      <xdr:sp macro="" textlink="">
        <xdr:nvSpPr>
          <xdr:cNvPr id="12" name="TextBox 67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845902" y="5195278"/>
            <a:ext cx="442356" cy="37120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i-FI" sz="12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*2</a:t>
            </a:r>
          </a:p>
        </xdr:txBody>
      </xdr:sp>
      <xdr:sp macro="" textlink="">
        <xdr:nvSpPr>
          <xdr:cNvPr id="13" name="Right Bracket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 rot="16200000" flipV="1">
            <a:off x="3857918" y="5168077"/>
            <a:ext cx="139343" cy="699163"/>
          </a:xfrm>
          <a:prstGeom prst="rightBracket">
            <a:avLst/>
          </a:prstGeom>
          <a:ln w="19050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i-FI" sz="1600"/>
          </a:p>
        </xdr:txBody>
      </xdr:sp>
      <xdr:sp macro="" textlink="">
        <xdr:nvSpPr>
          <xdr:cNvPr id="14" name="TextBox 69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3706410" y="5195278"/>
            <a:ext cx="442356" cy="37120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i-FI" sz="12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*2</a:t>
            </a:r>
          </a:p>
        </xdr:txBody>
      </xdr:sp>
      <xdr:sp macro="" textlink="">
        <xdr:nvSpPr>
          <xdr:cNvPr id="15" name="Right Bracket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 rot="16200000" flipV="1">
            <a:off x="4718425" y="5168077"/>
            <a:ext cx="139343" cy="699163"/>
          </a:xfrm>
          <a:prstGeom prst="rightBracket">
            <a:avLst/>
          </a:prstGeom>
          <a:ln w="19050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i-FI" sz="1600"/>
          </a:p>
        </xdr:txBody>
      </xdr:sp>
      <xdr:sp macro="" textlink="">
        <xdr:nvSpPr>
          <xdr:cNvPr id="16" name="TextBox 71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4566918" y="5195278"/>
            <a:ext cx="442356" cy="37120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i-FI" sz="12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*2</a:t>
            </a:r>
          </a:p>
        </xdr:txBody>
      </xdr: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GrpSpPr/>
        </xdr:nvGrpSpPr>
        <xdr:grpSpPr>
          <a:xfrm>
            <a:off x="976142" y="6107509"/>
            <a:ext cx="739846" cy="477273"/>
            <a:chOff x="753512" y="-637605"/>
            <a:chExt cx="655151" cy="424118"/>
          </a:xfrm>
        </xdr:grpSpPr>
        <xdr:sp macro="" textlink="">
          <xdr:nvSpPr>
            <xdr:cNvPr id="30" name="Right Bracket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/>
          </xdr:nvSpPr>
          <xdr:spPr>
            <a:xfrm rot="5400000">
              <a:off x="1019175" y="-885256"/>
              <a:ext cx="123824" cy="619125"/>
            </a:xfrm>
            <a:prstGeom prst="rightBracket">
              <a:avLst/>
            </a:prstGeom>
            <a:ln w="19050">
              <a:solidFill>
                <a:srgbClr val="FF006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i-FI" sz="1600"/>
            </a:p>
          </xdr:txBody>
        </xdr:sp>
        <xdr:sp macro="" textlink="">
          <xdr:nvSpPr>
            <xdr:cNvPr id="31" name="TextBox 74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53512" y="-543353"/>
              <a:ext cx="655151" cy="3298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i-FI" sz="12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*90%</a:t>
              </a:r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GrpSpPr/>
        </xdr:nvGrpSpPr>
        <xdr:grpSpPr>
          <a:xfrm>
            <a:off x="1836650" y="6107512"/>
            <a:ext cx="739846" cy="477273"/>
            <a:chOff x="753512" y="-637605"/>
            <a:chExt cx="655151" cy="424119"/>
          </a:xfrm>
        </xdr:grpSpPr>
        <xdr:sp macro="" textlink="">
          <xdr:nvSpPr>
            <xdr:cNvPr id="28" name="Right Bracket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/>
          </xdr:nvSpPr>
          <xdr:spPr>
            <a:xfrm rot="5400000">
              <a:off x="1019175" y="-885256"/>
              <a:ext cx="123824" cy="619125"/>
            </a:xfrm>
            <a:prstGeom prst="rightBracket">
              <a:avLst/>
            </a:prstGeom>
            <a:ln w="19050">
              <a:solidFill>
                <a:srgbClr val="FF006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i-FI" sz="1600"/>
            </a:p>
          </xdr:txBody>
        </xdr:sp>
        <xdr:sp macro="" textlink="">
          <xdr:nvSpPr>
            <xdr:cNvPr id="29" name="TextBox 77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753512" y="-543352"/>
              <a:ext cx="655151" cy="3298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i-FI" sz="12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*90%</a:t>
              </a:r>
            </a:p>
          </xdr:txBody>
        </xdr:sp>
      </xdr:grp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GrpSpPr/>
        </xdr:nvGrpSpPr>
        <xdr:grpSpPr>
          <a:xfrm>
            <a:off x="2697158" y="6107512"/>
            <a:ext cx="739846" cy="477273"/>
            <a:chOff x="753512" y="-637605"/>
            <a:chExt cx="655151" cy="424119"/>
          </a:xfrm>
        </xdr:grpSpPr>
        <xdr:sp macro="" textlink="">
          <xdr:nvSpPr>
            <xdr:cNvPr id="26" name="Right Bracket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/>
          </xdr:nvSpPr>
          <xdr:spPr>
            <a:xfrm rot="5400000">
              <a:off x="1019175" y="-885256"/>
              <a:ext cx="123824" cy="619125"/>
            </a:xfrm>
            <a:prstGeom prst="rightBracket">
              <a:avLst/>
            </a:prstGeom>
            <a:ln w="19050">
              <a:solidFill>
                <a:srgbClr val="FF006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i-FI" sz="1600"/>
            </a:p>
          </xdr:txBody>
        </xdr:sp>
        <xdr:sp macro="" textlink="">
          <xdr:nvSpPr>
            <xdr:cNvPr id="27" name="TextBox 80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753512" y="-543352"/>
              <a:ext cx="655151" cy="3298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i-FI" sz="12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*90%</a:t>
              </a:r>
            </a:p>
          </xdr:txBody>
        </xdr:sp>
      </xdr:grp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/>
        </xdr:nvGrpSpPr>
        <xdr:grpSpPr>
          <a:xfrm>
            <a:off x="3558886" y="6107512"/>
            <a:ext cx="739846" cy="477273"/>
            <a:chOff x="753512" y="-637605"/>
            <a:chExt cx="655151" cy="424119"/>
          </a:xfrm>
        </xdr:grpSpPr>
        <xdr:sp macro="" textlink="">
          <xdr:nvSpPr>
            <xdr:cNvPr id="24" name="Right Bracket 2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/>
          </xdr:nvSpPr>
          <xdr:spPr>
            <a:xfrm rot="5400000">
              <a:off x="1019175" y="-885256"/>
              <a:ext cx="123824" cy="619125"/>
            </a:xfrm>
            <a:prstGeom prst="rightBracket">
              <a:avLst/>
            </a:prstGeom>
            <a:ln w="19050">
              <a:solidFill>
                <a:srgbClr val="FF006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i-FI" sz="1600"/>
            </a:p>
          </xdr:txBody>
        </xdr:sp>
        <xdr:sp macro="" textlink="">
          <xdr:nvSpPr>
            <xdr:cNvPr id="25" name="TextBox 83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753512" y="-543352"/>
              <a:ext cx="655151" cy="3298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i-FI" sz="12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*90%</a:t>
              </a:r>
            </a:p>
          </xdr:txBody>
        </xdr:sp>
      </xdr:grp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GrpSpPr/>
        </xdr:nvGrpSpPr>
        <xdr:grpSpPr>
          <a:xfrm>
            <a:off x="4419393" y="6107512"/>
            <a:ext cx="739846" cy="477273"/>
            <a:chOff x="753512" y="-637605"/>
            <a:chExt cx="655151" cy="424119"/>
          </a:xfrm>
        </xdr:grpSpPr>
        <xdr:sp macro="" textlink="">
          <xdr:nvSpPr>
            <xdr:cNvPr id="22" name="Right Bracket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/>
          </xdr:nvSpPr>
          <xdr:spPr>
            <a:xfrm rot="5400000">
              <a:off x="1019175" y="-885256"/>
              <a:ext cx="123824" cy="619125"/>
            </a:xfrm>
            <a:prstGeom prst="rightBracket">
              <a:avLst/>
            </a:prstGeom>
            <a:ln w="19050">
              <a:solidFill>
                <a:srgbClr val="FF006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i-FI" sz="1600"/>
            </a:p>
          </xdr:txBody>
        </xdr:sp>
        <xdr:sp macro="" textlink="">
          <xdr:nvSpPr>
            <xdr:cNvPr id="23" name="TextBox 86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753512" y="-543352"/>
              <a:ext cx="655151" cy="3298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i-FI" sz="12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*90%</a:t>
              </a:r>
            </a:p>
          </xdr:txBody>
        </xdr:sp>
      </xdr:grpSp>
    </xdr:grpSp>
    <xdr:clientData/>
  </xdr:twoCellAnchor>
  <xdr:oneCellAnchor>
    <xdr:from>
      <xdr:col>0</xdr:col>
      <xdr:colOff>152400</xdr:colOff>
      <xdr:row>37</xdr:row>
      <xdr:rowOff>165100</xdr:rowOff>
    </xdr:from>
    <xdr:ext cx="5946775" cy="133113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52400" y="8388350"/>
          <a:ext cx="5946775" cy="13311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Aikastandardeja suunniteltaessa (esim. hinnoittelua varten) oppimisen voidaan sanoa loppuneen kun peräkkäisiin tuotteisiin käytetyn ajan ero on alle 0,5% (eli esim. näille numeroilla jossain 31. kappaleen tienoilla).</a:t>
          </a:r>
        </a:p>
        <a:p>
          <a:pPr algn="l" rtl="0">
            <a:lnSpc>
              <a:spcPts val="17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Ps. peruskurssin laskuissa tätä konseptia ei huomioida :)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727406" cy="62507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0.59364</cdr:x>
      <cdr:y>0.37262</cdr:y>
    </cdr:from>
    <cdr:to>
      <cdr:x>0.63158</cdr:x>
      <cdr:y>0.42521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774531" y="2333624"/>
          <a:ext cx="369114" cy="3293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0.42907</cdr:x>
      <cdr:y>0.28879</cdr:y>
    </cdr:from>
    <cdr:to>
      <cdr:x>0.6022</cdr:x>
      <cdr:y>0.36931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3768" y="1808621"/>
          <a:ext cx="1684107" cy="504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oppiminen</a:t>
          </a:r>
        </a:p>
        <a:p xmlns:a="http://schemas.openxmlformats.org/drawingml/2006/main"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ns. loppuu 31 kpl</a:t>
          </a:r>
        </a:p>
      </cdr:txBody>
    </cdr:sp>
  </cdr:relSizeAnchor>
  <cdr:relSizeAnchor xmlns:cdr="http://schemas.openxmlformats.org/drawingml/2006/chartDrawing">
    <cdr:from>
      <cdr:x>0.14752</cdr:x>
      <cdr:y>0.45911</cdr:y>
    </cdr:from>
    <cdr:to>
      <cdr:x>0.39902</cdr:x>
      <cdr:y>0.54388</cdr:y>
    </cdr:to>
    <cdr:sp macro="" textlink="">
      <cdr:nvSpPr>
        <cdr:cNvPr id="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4959" y="2875254"/>
          <a:ext cx="2446478" cy="530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fontAlgn="base" hangingPunct="0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lang="fi-FI" altLang="en-US" sz="2000" i="1" dirty="0">
              <a:solidFill>
                <a:srgbClr val="FF0066"/>
              </a:solidFill>
              <a:latin typeface="Arial" panose="020B0604020202020204" pitchFamily="34" charset="0"/>
            </a:rPr>
            <a:t>Käytetty aika ei siis laske lineaarisesti!</a:t>
          </a:r>
        </a:p>
      </cdr:txBody>
    </cdr:sp>
  </cdr:relSizeAnchor>
  <cdr:relSizeAnchor xmlns:cdr="http://schemas.openxmlformats.org/drawingml/2006/chartDrawing">
    <cdr:from>
      <cdr:x>0.659</cdr:x>
      <cdr:y>0.44491</cdr:y>
    </cdr:from>
    <cdr:to>
      <cdr:x>0.659</cdr:x>
      <cdr:y>0.85304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BEA0E4BA-32FC-4DFF-980D-189DF35CB3BD}"/>
            </a:ext>
          </a:extLst>
        </cdr:cNvPr>
        <cdr:cNvCxnSpPr/>
      </cdr:nvCxnSpPr>
      <cdr:spPr>
        <a:xfrm xmlns:a="http://schemas.openxmlformats.org/drawingml/2006/main" flipV="1">
          <a:off x="6410345" y="2786310"/>
          <a:ext cx="0" cy="255600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rgbClr val="333333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0.66086</cdr:x>
      <cdr:y>0.34493</cdr:y>
    </cdr:from>
    <cdr:to>
      <cdr:x>0.73847</cdr:x>
      <cdr:y>0.43551</cdr:y>
    </cdr:to>
    <cdr:sp macro="" textlink="">
      <cdr:nvSpPr>
        <cdr:cNvPr id="6" name="TextBox 10">
          <a:extLst xmlns:a="http://schemas.openxmlformats.org/drawingml/2006/main">
            <a:ext uri="{FF2B5EF4-FFF2-40B4-BE49-F238E27FC236}">
              <a16:creationId xmlns:a16="http://schemas.microsoft.com/office/drawing/2014/main" id="{43405F04-FA3E-4F77-B5CB-5EEC8B421EF5}"/>
            </a:ext>
          </a:extLst>
        </cdr:cNvPr>
        <cdr:cNvSpPr txBox="1"/>
      </cdr:nvSpPr>
      <cdr:spPr>
        <a:xfrm xmlns:a="http://schemas.openxmlformats.org/drawingml/2006/main">
          <a:off x="6428454" y="2160217"/>
          <a:ext cx="754946" cy="5672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lIns="18000" tIns="18000" rIns="18000" bIns="18000" rtlCol="0" anchor="ctr" anchorCtr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i-FI" sz="1800" b="1" dirty="0">
              <a:latin typeface="Arial" panose="020B0604020202020204" pitchFamily="34" charset="0"/>
              <a:cs typeface="Arial" panose="020B0604020202020204" pitchFamily="34" charset="0"/>
            </a:rPr>
            <a:t>32 kpl</a:t>
          </a:r>
        </a:p>
        <a:p xmlns:a="http://schemas.openxmlformats.org/drawingml/2006/main">
          <a:pPr algn="ctr"/>
          <a:r>
            <a:rPr lang="fi-FI" sz="1800" b="1" dirty="0">
              <a:latin typeface="Arial" panose="020B0604020202020204" pitchFamily="34" charset="0"/>
              <a:cs typeface="Arial" panose="020B0604020202020204" pitchFamily="34" charset="0"/>
            </a:rPr>
            <a:t>59,05 t</a:t>
          </a:r>
          <a:endParaRPr lang="fi-FI" sz="1400" b="1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0.6516</cdr:x>
      <cdr:y>0.433</cdr:y>
    </cdr:from>
    <cdr:to>
      <cdr:x>0.6664</cdr:x>
      <cdr:y>0.456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A5665F4D-FBFD-428C-89A1-52623B184180}"/>
            </a:ext>
          </a:extLst>
        </cdr:cNvPr>
        <cdr:cNvSpPr/>
      </cdr:nvSpPr>
      <cdr:spPr>
        <a:xfrm xmlns:a="http://schemas.openxmlformats.org/drawingml/2006/main">
          <a:off x="6338343" y="2711755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0000FF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i-FI"/>
        </a:p>
      </cdr:txBody>
    </cdr:sp>
  </cdr:relSizeAnchor>
  <cdr:relSizeAnchor xmlns:cdr="http://schemas.openxmlformats.org/drawingml/2006/chartDrawing">
    <cdr:from>
      <cdr:x>0.63313</cdr:x>
      <cdr:y>0.43016</cdr:y>
    </cdr:from>
    <cdr:to>
      <cdr:x>0.64793</cdr:x>
      <cdr:y>0.45316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A5665F4D-FBFD-428C-89A1-52623B184180}"/>
            </a:ext>
          </a:extLst>
        </cdr:cNvPr>
        <cdr:cNvSpPr/>
      </cdr:nvSpPr>
      <cdr:spPr>
        <a:xfrm xmlns:a="http://schemas.openxmlformats.org/drawingml/2006/main">
          <a:off x="6158706" y="2693987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i-FI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889000</xdr:colOff>
      <xdr:row>18</xdr:row>
      <xdr:rowOff>184149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2125" cy="3114674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Yritys on saanut 30 kappaleen tilauksen. Jos ensimmäisen valmistamiseen menee 20 tuntia ja ammattilaisten oppimisvauhti on todettu 75 prosentiksi niin...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kuinka kauan kestää viimeisen valmistaminen?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jos päivittäinen kapasiteetti on 50 työtuntia, onko 30 kappaleen valmistaminen viidessä työpäivässä mahdollista?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jos joka päivä valmistettaisiin yhtä monta kappaletta, niin kuinka paljon päivittäisiä työtunteja tarvittaisiin?</a:t>
          </a: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- miltä näyttäisi työtuntien osalta mahdollisimman tasainen valmistusaikataulu jos kappaleen valmistus pitää saada valmiiksi aloituspäivän aikana?</a:t>
          </a:r>
        </a:p>
      </xdr:txBody>
    </xdr:sp>
    <xdr:clientData/>
  </xdr:twoCellAnchor>
  <xdr:twoCellAnchor editAs="oneCell">
    <xdr:from>
      <xdr:col>2</xdr:col>
      <xdr:colOff>254000</xdr:colOff>
      <xdr:row>44</xdr:row>
      <xdr:rowOff>63501</xdr:rowOff>
    </xdr:from>
    <xdr:to>
      <xdr:col>7</xdr:col>
      <xdr:colOff>819150</xdr:colOff>
      <xdr:row>47</xdr:row>
      <xdr:rowOff>31751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752725" y="7334251"/>
          <a:ext cx="3994150" cy="53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Suunnitelmat nopeinta tosiaan tehdä käsin (varsinkin jos integrointi unohtunut)!</a:t>
          </a:r>
        </a:p>
      </xdr:txBody>
    </xdr:sp>
    <xdr:clientData/>
  </xdr:twoCellAnchor>
  <xdr:twoCellAnchor editAs="oneCell">
    <xdr:from>
      <xdr:col>2</xdr:col>
      <xdr:colOff>238125</xdr:colOff>
      <xdr:row>21</xdr:row>
      <xdr:rowOff>28575</xdr:rowOff>
    </xdr:from>
    <xdr:to>
      <xdr:col>7</xdr:col>
      <xdr:colOff>800100</xdr:colOff>
      <xdr:row>25</xdr:row>
      <xdr:rowOff>66675</xdr:rowOff>
    </xdr:to>
    <xdr:sp macro="" textlink="">
      <xdr:nvSpPr>
        <xdr:cNvPr id="24617" name="Text Box 4">
          <a:extLst>
            <a:ext uri="{FF2B5EF4-FFF2-40B4-BE49-F238E27FC236}">
              <a16:creationId xmlns:a16="http://schemas.microsoft.com/office/drawing/2014/main" id="{00000000-0008-0000-0400-000029600000}"/>
            </a:ext>
          </a:extLst>
        </xdr:cNvPr>
        <xdr:cNvSpPr txBox="1">
          <a:spLocks noChangeArrowheads="1"/>
        </xdr:cNvSpPr>
      </xdr:nvSpPr>
      <xdr:spPr bwMode="auto">
        <a:xfrm>
          <a:off x="2752725" y="3600450"/>
          <a:ext cx="40005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Oppiminen on tietysti jatkuvaa eli ei ala joka päivä alusta uudelleen (ke ensimmäinen vie siis vähemmän aikaa kuin ti ensimmäinen)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="75" zoomScaleNormal="100" zoomScaleSheetLayoutView="75" workbookViewId="0"/>
  </sheetViews>
  <sheetFormatPr defaultRowHeight="18" customHeight="1" x14ac:dyDescent="0.2"/>
  <cols>
    <col min="1" max="1" width="21.5703125" style="28" customWidth="1"/>
    <col min="2" max="6" width="9.28515625" style="28" customWidth="1"/>
    <col min="7" max="7" width="15.28515625" style="28" customWidth="1"/>
    <col min="8" max="8" width="22.140625" style="28" customWidth="1"/>
    <col min="9" max="9" width="15.28515625" style="28" customWidth="1"/>
    <col min="10" max="10" width="9.140625" style="28"/>
    <col min="11" max="11" width="10.7109375" style="28" customWidth="1"/>
    <col min="12" max="16384" width="9.140625" style="28"/>
  </cols>
  <sheetData>
    <row r="1" spans="1:15" ht="18" customHeight="1" x14ac:dyDescent="0.2">
      <c r="A1" s="101"/>
      <c r="M1" s="101"/>
      <c r="N1" s="101"/>
      <c r="O1" s="68"/>
    </row>
    <row r="10" spans="1:15" ht="48" customHeight="1" thickBot="1" x14ac:dyDescent="0.25">
      <c r="A10" s="5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6" t="s">
        <v>14</v>
      </c>
      <c r="N10" s="101"/>
    </row>
    <row r="11" spans="1:15" ht="18" customHeight="1" x14ac:dyDescent="0.25">
      <c r="A11" s="7" t="s">
        <v>7</v>
      </c>
      <c r="B11" s="8">
        <v>0.45</v>
      </c>
      <c r="C11" s="8">
        <v>0.41</v>
      </c>
      <c r="D11" s="8">
        <v>0.5</v>
      </c>
      <c r="E11" s="8">
        <v>0.48</v>
      </c>
      <c r="F11" s="8">
        <v>0.36</v>
      </c>
      <c r="G11" s="9">
        <v>90</v>
      </c>
    </row>
    <row r="12" spans="1:15" ht="18" customHeight="1" x14ac:dyDescent="0.25">
      <c r="A12" s="7" t="s">
        <v>8</v>
      </c>
      <c r="B12" s="8">
        <v>0.85</v>
      </c>
      <c r="C12" s="8">
        <v>0.81</v>
      </c>
      <c r="D12" s="8">
        <v>0.77</v>
      </c>
      <c r="E12" s="8">
        <v>0.89</v>
      </c>
      <c r="F12" s="8">
        <v>0.83</v>
      </c>
      <c r="G12" s="9">
        <v>120</v>
      </c>
    </row>
    <row r="13" spans="1:15" ht="18" customHeight="1" x14ac:dyDescent="0.25">
      <c r="A13" s="7" t="s">
        <v>9</v>
      </c>
      <c r="B13" s="8">
        <v>0.6</v>
      </c>
      <c r="C13" s="8">
        <v>0.55000000000000004</v>
      </c>
      <c r="D13" s="8">
        <v>0.59</v>
      </c>
      <c r="E13" s="8">
        <v>0.57999999999999996</v>
      </c>
      <c r="F13" s="8">
        <v>0.63</v>
      </c>
      <c r="G13" s="9">
        <v>120</v>
      </c>
    </row>
    <row r="14" spans="1:15" ht="18" customHeight="1" x14ac:dyDescent="0.25">
      <c r="A14" s="10" t="s">
        <v>10</v>
      </c>
      <c r="B14" s="11">
        <v>0.31</v>
      </c>
      <c r="C14" s="11">
        <v>0.24</v>
      </c>
      <c r="D14" s="11">
        <v>0.27</v>
      </c>
      <c r="E14" s="11">
        <v>0.26</v>
      </c>
      <c r="F14" s="11">
        <v>0.32</v>
      </c>
      <c r="G14" s="12">
        <v>100</v>
      </c>
    </row>
    <row r="16" spans="1:15" ht="18" customHeight="1" thickBo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18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3.25" x14ac:dyDescent="0.35">
      <c r="A18" s="54" t="s">
        <v>13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1" ht="18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</row>
    <row r="20" spans="1:11" ht="18" customHeight="1" thickBot="1" x14ac:dyDescent="0.25"/>
    <row r="21" spans="1:11" ht="48" thickBot="1" x14ac:dyDescent="0.25">
      <c r="A21" s="13"/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5" t="s">
        <v>20</v>
      </c>
      <c r="H21" s="16" t="s">
        <v>6</v>
      </c>
      <c r="I21" s="17" t="s">
        <v>21</v>
      </c>
      <c r="J21"/>
    </row>
    <row r="22" spans="1:11" ht="18" customHeight="1" x14ac:dyDescent="0.25">
      <c r="A22" s="18" t="s">
        <v>7</v>
      </c>
      <c r="B22" s="8">
        <v>0.45</v>
      </c>
      <c r="C22" s="8">
        <v>0.41</v>
      </c>
      <c r="D22" s="8">
        <v>0.5</v>
      </c>
      <c r="E22" s="8">
        <v>0.48</v>
      </c>
      <c r="F22" s="8">
        <v>0.36</v>
      </c>
      <c r="G22" s="19">
        <f>AVERAGE(B22:F22)</f>
        <v>0.43999999999999995</v>
      </c>
      <c r="H22" s="20">
        <v>90</v>
      </c>
      <c r="I22" s="21">
        <f>G22*(H22/100)</f>
        <v>0.39599999999999996</v>
      </c>
    </row>
    <row r="23" spans="1:11" ht="18" customHeight="1" x14ac:dyDescent="0.25">
      <c r="A23" s="18" t="s">
        <v>8</v>
      </c>
      <c r="B23" s="8">
        <v>0.85</v>
      </c>
      <c r="C23" s="8">
        <v>0.81</v>
      </c>
      <c r="D23" s="8">
        <v>0.77</v>
      </c>
      <c r="E23" s="8">
        <v>0.89</v>
      </c>
      <c r="F23" s="8">
        <v>0.83</v>
      </c>
      <c r="G23" s="22">
        <f>AVERAGE(B23:F23)</f>
        <v>0.83000000000000007</v>
      </c>
      <c r="H23" s="23">
        <v>120</v>
      </c>
      <c r="I23" s="24">
        <f>G23*(H23/100)</f>
        <v>0.996</v>
      </c>
    </row>
    <row r="24" spans="1:11" ht="18" customHeight="1" x14ac:dyDescent="0.25">
      <c r="A24" s="18" t="s">
        <v>9</v>
      </c>
      <c r="B24" s="8">
        <v>0.6</v>
      </c>
      <c r="C24" s="8">
        <v>0.55000000000000004</v>
      </c>
      <c r="D24" s="8">
        <v>0.59</v>
      </c>
      <c r="E24" s="8">
        <v>0.57999999999999996</v>
      </c>
      <c r="F24" s="8">
        <v>0.63</v>
      </c>
      <c r="G24" s="22">
        <f>AVERAGE(B24:F24)</f>
        <v>0.59</v>
      </c>
      <c r="H24" s="23">
        <v>120</v>
      </c>
      <c r="I24" s="24">
        <f>G24*(H24/100)</f>
        <v>0.70799999999999996</v>
      </c>
    </row>
    <row r="25" spans="1:11" ht="18" customHeight="1" thickBot="1" x14ac:dyDescent="0.3">
      <c r="A25" s="25" t="s">
        <v>10</v>
      </c>
      <c r="B25" s="26">
        <v>0.31</v>
      </c>
      <c r="C25" s="26">
        <v>0.24</v>
      </c>
      <c r="D25" s="26">
        <v>0.27</v>
      </c>
      <c r="E25" s="26">
        <v>0.26</v>
      </c>
      <c r="F25" s="26">
        <v>0.32</v>
      </c>
      <c r="G25" s="27">
        <f>AVERAGE(B25:F25)</f>
        <v>0.28000000000000003</v>
      </c>
      <c r="H25" s="23">
        <v>100</v>
      </c>
      <c r="I25" s="24">
        <f>G25*(H25/100)</f>
        <v>0.28000000000000003</v>
      </c>
    </row>
    <row r="26" spans="1:11" ht="18" customHeight="1" x14ac:dyDescent="0.25">
      <c r="H26" s="42" t="s">
        <v>11</v>
      </c>
      <c r="I26" s="43">
        <f>SUM(I22:I25)</f>
        <v>2.38</v>
      </c>
      <c r="K26" s="67"/>
    </row>
    <row r="28" spans="1:11" ht="18" customHeight="1" x14ac:dyDescent="0.25">
      <c r="E28" s="44"/>
      <c r="F28" s="44"/>
    </row>
    <row r="29" spans="1:11" ht="18" customHeight="1" x14ac:dyDescent="0.25">
      <c r="E29" s="44"/>
      <c r="F29" s="44"/>
    </row>
    <row r="30" spans="1:11" ht="18" customHeight="1" x14ac:dyDescent="0.25">
      <c r="E30" s="44"/>
      <c r="F30" s="44"/>
    </row>
    <row r="31" spans="1:11" ht="18" customHeight="1" x14ac:dyDescent="0.25">
      <c r="E31" s="44"/>
      <c r="F31" s="44"/>
    </row>
    <row r="32" spans="1:11" ht="18" customHeight="1" x14ac:dyDescent="0.25">
      <c r="E32" s="44"/>
      <c r="F32" s="44"/>
      <c r="H32" s="40" t="s">
        <v>12</v>
      </c>
      <c r="I32" s="41">
        <v>0.15</v>
      </c>
    </row>
    <row r="37" spans="7:9" ht="18" customHeight="1" x14ac:dyDescent="0.25">
      <c r="H37" s="38" t="s">
        <v>13</v>
      </c>
      <c r="I37" s="39">
        <f>I26*(1+I32)</f>
        <v>2.7369999999999997</v>
      </c>
    </row>
    <row r="41" spans="7:9" ht="18" customHeight="1" x14ac:dyDescent="0.25">
      <c r="G41" s="34"/>
    </row>
    <row r="42" spans="7:9" ht="18" customHeight="1" x14ac:dyDescent="0.25">
      <c r="G42" s="34"/>
    </row>
    <row r="43" spans="7:9" ht="18" customHeight="1" x14ac:dyDescent="0.25">
      <c r="G43" s="44"/>
      <c r="H43" s="44"/>
    </row>
    <row r="44" spans="7:9" ht="18" customHeight="1" x14ac:dyDescent="0.25">
      <c r="G44" s="45"/>
      <c r="H44" s="44"/>
    </row>
    <row r="45" spans="7:9" x14ac:dyDescent="0.25">
      <c r="G45" s="44"/>
      <c r="H45" s="44"/>
    </row>
    <row r="46" spans="7:9" ht="18" customHeight="1" x14ac:dyDescent="0.25">
      <c r="G46" s="46"/>
      <c r="H46" s="44"/>
    </row>
    <row r="47" spans="7:9" ht="18" customHeight="1" x14ac:dyDescent="0.25">
      <c r="G47" s="44"/>
      <c r="H47" s="47"/>
    </row>
    <row r="48" spans="7:9" ht="18" customHeight="1" x14ac:dyDescent="0.25">
      <c r="G48" s="44"/>
    </row>
    <row r="49" spans="7:8" ht="18.75" customHeight="1" x14ac:dyDescent="0.25">
      <c r="G49" s="44"/>
      <c r="H49" s="44"/>
    </row>
  </sheetData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67" orientation="portrait" cellComments="asDisplayed" r:id="rId1"/>
  <headerFooter alignWithMargins="0">
    <oddFooter>&amp;L&amp;F&amp;C&amp;A&amp;R1/6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3"/>
  <sheetViews>
    <sheetView zoomScale="75" zoomScaleNormal="70" zoomScaleSheetLayoutView="75" workbookViewId="0"/>
  </sheetViews>
  <sheetFormatPr defaultRowHeight="18" customHeight="1" x14ac:dyDescent="0.2"/>
  <cols>
    <col min="1" max="1" width="21.5703125" style="28" customWidth="1"/>
    <col min="2" max="6" width="9.42578125" style="28" customWidth="1"/>
    <col min="7" max="7" width="3.28515625" style="28" customWidth="1"/>
    <col min="8" max="8" width="4.140625" style="28" customWidth="1"/>
    <col min="9" max="10" width="15.28515625" style="28" customWidth="1"/>
    <col min="11" max="12" width="2.5703125" style="28" customWidth="1"/>
    <col min="13" max="13" width="18.7109375" style="28" customWidth="1"/>
    <col min="14" max="16384" width="9.140625" style="28"/>
  </cols>
  <sheetData>
    <row r="1" spans="1:19" ht="48" customHeight="1" thickBot="1" x14ac:dyDescent="0.25">
      <c r="A1" s="13"/>
      <c r="B1" s="14">
        <v>1</v>
      </c>
      <c r="C1" s="14">
        <v>2</v>
      </c>
      <c r="D1" s="14">
        <v>3</v>
      </c>
      <c r="E1" s="14">
        <v>4</v>
      </c>
      <c r="F1" s="59">
        <v>5</v>
      </c>
    </row>
    <row r="2" spans="1:19" ht="18" customHeight="1" x14ac:dyDescent="0.25">
      <c r="A2" s="18" t="s">
        <v>7</v>
      </c>
      <c r="B2" s="8">
        <v>0.45</v>
      </c>
      <c r="C2" s="8">
        <v>0.41</v>
      </c>
      <c r="D2" s="8">
        <v>0.5</v>
      </c>
      <c r="E2" s="8">
        <v>0.48</v>
      </c>
      <c r="F2" s="60">
        <v>0.36</v>
      </c>
      <c r="G2" s="62"/>
    </row>
    <row r="3" spans="1:19" ht="18" customHeight="1" x14ac:dyDescent="0.25">
      <c r="A3" s="18" t="s">
        <v>8</v>
      </c>
      <c r="B3" s="8">
        <v>0.85</v>
      </c>
      <c r="C3" s="8">
        <v>0.81</v>
      </c>
      <c r="D3" s="8">
        <v>0.77</v>
      </c>
      <c r="E3" s="8">
        <v>0.89</v>
      </c>
      <c r="F3" s="60">
        <v>0.83</v>
      </c>
      <c r="G3" s="62"/>
    </row>
    <row r="4" spans="1:19" ht="18" customHeight="1" x14ac:dyDescent="0.25">
      <c r="A4" s="18" t="s">
        <v>9</v>
      </c>
      <c r="B4" s="8">
        <v>0.6</v>
      </c>
      <c r="C4" s="8">
        <v>0.55000000000000004</v>
      </c>
      <c r="D4" s="8">
        <v>0.59</v>
      </c>
      <c r="E4" s="8">
        <v>0.57999999999999996</v>
      </c>
      <c r="F4" s="60">
        <v>0.63</v>
      </c>
      <c r="G4" s="62"/>
    </row>
    <row r="5" spans="1:19" ht="18" customHeight="1" thickBot="1" x14ac:dyDescent="0.3">
      <c r="A5" s="25" t="s">
        <v>10</v>
      </c>
      <c r="B5" s="26">
        <v>0.31</v>
      </c>
      <c r="C5" s="26">
        <v>0.24</v>
      </c>
      <c r="D5" s="26">
        <v>0.27</v>
      </c>
      <c r="E5" s="26">
        <v>0.26</v>
      </c>
      <c r="F5" s="61">
        <v>0.32</v>
      </c>
      <c r="G5" s="62"/>
    </row>
    <row r="6" spans="1:19" ht="18" customHeight="1" thickBo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8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ht="23.25" x14ac:dyDescent="0.35">
      <c r="A8" s="54" t="s">
        <v>15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9" ht="3.75" customHeight="1" x14ac:dyDescent="0.35">
      <c r="A9" s="5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9" s="65" customFormat="1" ht="33" customHeight="1" x14ac:dyDescent="0.35">
      <c r="A10" s="64" t="s">
        <v>44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9" ht="18" customHeight="1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9" ht="18" customHeight="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9" ht="18" customHeigh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9" ht="18" customHeight="1" x14ac:dyDescent="0.2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9" ht="18" customHeight="1" thickBot="1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9" ht="18" customHeight="1" thickBot="1" x14ac:dyDescent="0.3">
      <c r="A16" s="51" t="s">
        <v>17</v>
      </c>
      <c r="B16" s="52"/>
      <c r="C16" s="105">
        <v>0.98</v>
      </c>
      <c r="D16" s="66" t="s">
        <v>22</v>
      </c>
      <c r="E16" s="106">
        <f>NORMSINV(1-((1-$C$16)/2))</f>
        <v>2.3263478740408408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18" customHeight="1" thickBot="1" x14ac:dyDescent="0.3">
      <c r="A17" s="51" t="s">
        <v>16</v>
      </c>
      <c r="B17" s="53"/>
      <c r="C17" s="104">
        <v>0.05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18" customHeight="1" x14ac:dyDescent="0.2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18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ht="18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8" customHeight="1" x14ac:dyDescent="0.2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18" customHeight="1" x14ac:dyDescent="0.2"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18" customHeight="1" x14ac:dyDescent="0.2"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ht="18" customHeigh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18" customHeight="1" thickBot="1" x14ac:dyDescent="0.25"/>
    <row r="26" spans="1:15" ht="48" customHeight="1" thickBot="1" x14ac:dyDescent="0.25">
      <c r="A26" s="13"/>
      <c r="B26" s="14">
        <v>1</v>
      </c>
      <c r="C26" s="14">
        <v>2</v>
      </c>
      <c r="D26" s="14">
        <v>3</v>
      </c>
      <c r="E26" s="14">
        <v>4</v>
      </c>
      <c r="F26" s="59">
        <v>5</v>
      </c>
      <c r="G26" s="58"/>
      <c r="I26" s="15" t="s">
        <v>19</v>
      </c>
      <c r="J26" s="15" t="s">
        <v>20</v>
      </c>
      <c r="K26" s="58"/>
      <c r="M26" s="107" t="s">
        <v>18</v>
      </c>
    </row>
    <row r="27" spans="1:15" ht="18" customHeight="1" x14ac:dyDescent="0.25">
      <c r="A27" s="18" t="s">
        <v>7</v>
      </c>
      <c r="B27" s="8">
        <v>0.45</v>
      </c>
      <c r="C27" s="8">
        <v>0.41</v>
      </c>
      <c r="D27" s="8">
        <v>0.5</v>
      </c>
      <c r="E27" s="8">
        <v>0.48</v>
      </c>
      <c r="F27" s="60">
        <v>0.36</v>
      </c>
      <c r="G27" s="58"/>
      <c r="I27" s="108">
        <f>STDEV(B27:F27)</f>
        <v>5.6124860801609493E-2</v>
      </c>
      <c r="J27" s="103">
        <f>AVERAGE(B27:F27)</f>
        <v>0.43999999999999995</v>
      </c>
      <c r="K27" s="58"/>
      <c r="M27" s="48">
        <f>ROUNDUP((($E$16/$C$17)*(I27/J27))^2,0)</f>
        <v>36</v>
      </c>
      <c r="N27" s="102" t="s">
        <v>43</v>
      </c>
      <c r="O27" s="55"/>
    </row>
    <row r="28" spans="1:15" ht="18" customHeight="1" x14ac:dyDescent="0.25">
      <c r="A28" s="18" t="s">
        <v>8</v>
      </c>
      <c r="B28" s="8">
        <v>0.85</v>
      </c>
      <c r="C28" s="8">
        <v>0.81</v>
      </c>
      <c r="D28" s="8">
        <v>0.77</v>
      </c>
      <c r="E28" s="8">
        <v>0.89</v>
      </c>
      <c r="F28" s="60">
        <v>0.83</v>
      </c>
      <c r="G28" s="58"/>
      <c r="I28" s="56">
        <f>STDEV(B28:F28)</f>
        <v>4.4721359549995787E-2</v>
      </c>
      <c r="J28" s="22">
        <f>AVERAGE(B28:F28)</f>
        <v>0.83000000000000007</v>
      </c>
      <c r="K28" s="58"/>
      <c r="M28" s="49">
        <f t="shared" ref="M28:M30" si="0">ROUNDUP((($E$16/$C$17)*(I28/J28))^2,0)</f>
        <v>7</v>
      </c>
      <c r="O28" s="55"/>
    </row>
    <row r="29" spans="1:15" ht="18" customHeight="1" x14ac:dyDescent="0.25">
      <c r="A29" s="18" t="s">
        <v>9</v>
      </c>
      <c r="B29" s="8">
        <v>0.6</v>
      </c>
      <c r="C29" s="8">
        <v>0.55000000000000004</v>
      </c>
      <c r="D29" s="8">
        <v>0.59</v>
      </c>
      <c r="E29" s="8">
        <v>0.57999999999999996</v>
      </c>
      <c r="F29" s="60">
        <v>0.63</v>
      </c>
      <c r="G29" s="58"/>
      <c r="I29" s="56">
        <f>STDEV(B29:F29)</f>
        <v>2.9154759474226494E-2</v>
      </c>
      <c r="J29" s="22">
        <f>AVERAGE(B29:F29)</f>
        <v>0.59</v>
      </c>
      <c r="K29" s="58"/>
      <c r="M29" s="49">
        <f t="shared" si="0"/>
        <v>6</v>
      </c>
      <c r="O29" s="55"/>
    </row>
    <row r="30" spans="1:15" ht="18" customHeight="1" thickBot="1" x14ac:dyDescent="0.3">
      <c r="A30" s="25" t="s">
        <v>10</v>
      </c>
      <c r="B30" s="26">
        <v>0.31</v>
      </c>
      <c r="C30" s="26">
        <v>0.24</v>
      </c>
      <c r="D30" s="26">
        <v>0.27</v>
      </c>
      <c r="E30" s="26">
        <v>0.26</v>
      </c>
      <c r="F30" s="61">
        <v>0.32</v>
      </c>
      <c r="G30" s="58"/>
      <c r="I30" s="57">
        <f>STDEV(B30:F30)</f>
        <v>3.3911649915626112E-2</v>
      </c>
      <c r="J30" s="27">
        <f>AVERAGE(B30:F30)</f>
        <v>0.28000000000000003</v>
      </c>
      <c r="K30" s="58"/>
      <c r="M30" s="50">
        <f t="shared" si="0"/>
        <v>32</v>
      </c>
      <c r="O30" s="55"/>
    </row>
    <row r="31" spans="1:15" ht="18" customHeight="1" x14ac:dyDescent="0.25">
      <c r="H31" s="44"/>
    </row>
    <row r="32" spans="1:15" ht="18" customHeight="1" x14ac:dyDescent="0.25">
      <c r="E32" s="36"/>
      <c r="F32" s="37"/>
      <c r="G32" s="37"/>
    </row>
    <row r="33" spans="1:14" ht="18" customHeight="1" x14ac:dyDescent="0.25">
      <c r="E33" s="44"/>
      <c r="F33" s="44"/>
      <c r="G33" s="44"/>
    </row>
    <row r="34" spans="1:14" ht="18" customHeight="1" x14ac:dyDescent="0.25">
      <c r="E34" s="44"/>
      <c r="F34" s="44"/>
      <c r="G34" s="44"/>
      <c r="N34" s="102"/>
    </row>
    <row r="35" spans="1:14" ht="18" customHeight="1" x14ac:dyDescent="0.25">
      <c r="E35" s="44"/>
      <c r="F35" s="44"/>
      <c r="G35" s="44"/>
    </row>
    <row r="36" spans="1:14" ht="18" customHeight="1" x14ac:dyDescent="0.25">
      <c r="E36" s="44"/>
      <c r="F36" s="44"/>
      <c r="G36" s="44"/>
    </row>
    <row r="37" spans="1:14" ht="18" customHeight="1" x14ac:dyDescent="0.25">
      <c r="E37" s="44"/>
      <c r="F37" s="44"/>
      <c r="G37" s="44"/>
    </row>
    <row r="39" spans="1:14" ht="18" customHeight="1" x14ac:dyDescent="0.25">
      <c r="A39" s="18"/>
    </row>
    <row r="49" ht="12.75" x14ac:dyDescent="0.2"/>
    <row r="53" ht="18.75" customHeight="1" x14ac:dyDescent="0.2"/>
  </sheetData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74" orientation="landscape" cellComments="asDisplayed" r:id="rId1"/>
  <headerFooter alignWithMargins="0">
    <oddFooter>&amp;L&amp;F&amp;C&amp;A&amp;R2/6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FCA3-6A78-47E2-BB30-B9C10CDA2861}">
  <sheetPr>
    <pageSetUpPr fitToPage="1"/>
  </sheetPr>
  <dimension ref="A1:N22"/>
  <sheetViews>
    <sheetView zoomScale="75" zoomScaleNormal="75" zoomScaleSheetLayoutView="75" workbookViewId="0"/>
  </sheetViews>
  <sheetFormatPr defaultColWidth="10.7109375" defaultRowHeight="18" customHeight="1" x14ac:dyDescent="0.2"/>
  <cols>
    <col min="1" max="1" width="34.42578125" style="28" customWidth="1"/>
    <col min="2" max="5" width="27.85546875" style="28" customWidth="1"/>
    <col min="6" max="6" width="5.140625" style="28" customWidth="1"/>
    <col min="7" max="16384" width="10.7109375" style="28"/>
  </cols>
  <sheetData>
    <row r="1" spans="1:14" ht="18" customHeight="1" x14ac:dyDescent="0.2">
      <c r="L1" s="101"/>
      <c r="M1" s="101"/>
      <c r="N1" s="68"/>
    </row>
    <row r="5" spans="1:14" ht="18" customHeight="1" thickBot="1" x14ac:dyDescent="0.25">
      <c r="A5" s="31"/>
      <c r="B5" s="31"/>
      <c r="C5" s="31"/>
      <c r="D5" s="31"/>
      <c r="E5" s="31"/>
      <c r="F5" s="31"/>
    </row>
    <row r="6" spans="1:14" ht="18" customHeight="1" x14ac:dyDescent="0.2">
      <c r="A6" s="35"/>
      <c r="B6" s="35"/>
      <c r="C6" s="35"/>
      <c r="D6" s="35"/>
      <c r="E6" s="35"/>
    </row>
    <row r="7" spans="1:14" ht="18" customHeight="1" x14ac:dyDescent="0.35">
      <c r="A7" s="123" t="s">
        <v>49</v>
      </c>
    </row>
    <row r="8" spans="1:14" ht="18" customHeight="1" thickBot="1" x14ac:dyDescent="0.25"/>
    <row r="9" spans="1:14" ht="41.25" customHeight="1" thickBot="1" x14ac:dyDescent="0.25">
      <c r="B9" s="124" t="s">
        <v>50</v>
      </c>
      <c r="C9" s="124" t="s">
        <v>46</v>
      </c>
      <c r="D9" s="124" t="s">
        <v>52</v>
      </c>
      <c r="E9" s="125" t="s">
        <v>51</v>
      </c>
    </row>
    <row r="10" spans="1:14" ht="41.25" customHeight="1" x14ac:dyDescent="0.2">
      <c r="A10" s="126" t="s">
        <v>45</v>
      </c>
      <c r="B10" s="117">
        <v>1</v>
      </c>
      <c r="C10" s="129">
        <v>1</v>
      </c>
      <c r="D10" s="120">
        <v>1</v>
      </c>
      <c r="E10" s="117">
        <f>B10*C10*D10</f>
        <v>1</v>
      </c>
    </row>
    <row r="11" spans="1:14" ht="41.25" customHeight="1" x14ac:dyDescent="0.2">
      <c r="A11" s="127" t="s">
        <v>48</v>
      </c>
      <c r="B11" s="118">
        <v>1.5</v>
      </c>
      <c r="C11" s="130">
        <v>1</v>
      </c>
      <c r="D11" s="122">
        <v>3</v>
      </c>
      <c r="E11" s="118">
        <f t="shared" ref="E11:E12" si="0">B11*C11*D11</f>
        <v>4.5</v>
      </c>
    </row>
    <row r="12" spans="1:14" ht="41.25" customHeight="1" thickBot="1" x14ac:dyDescent="0.25">
      <c r="A12" s="128" t="s">
        <v>47</v>
      </c>
      <c r="B12" s="119">
        <v>0.5</v>
      </c>
      <c r="C12" s="131">
        <v>1</v>
      </c>
      <c r="D12" s="121">
        <v>1</v>
      </c>
      <c r="E12" s="119">
        <f t="shared" si="0"/>
        <v>0.5</v>
      </c>
    </row>
    <row r="13" spans="1:14" ht="41.25" customHeight="1" thickBot="1" x14ac:dyDescent="0.35">
      <c r="A13" s="115"/>
      <c r="B13" s="116"/>
      <c r="C13" s="116"/>
      <c r="D13" s="133" t="s">
        <v>11</v>
      </c>
      <c r="E13" s="134">
        <f>SUM(E10:E12)</f>
        <v>6</v>
      </c>
    </row>
    <row r="14" spans="1:14" ht="18" customHeight="1" x14ac:dyDescent="0.3">
      <c r="A14" s="115"/>
      <c r="B14" s="116"/>
      <c r="C14" s="116"/>
      <c r="D14" s="35"/>
      <c r="E14" s="35"/>
    </row>
    <row r="15" spans="1:14" ht="18" customHeight="1" x14ac:dyDescent="0.3">
      <c r="A15" s="115"/>
      <c r="B15" s="116"/>
      <c r="C15" s="116"/>
      <c r="D15" s="35"/>
      <c r="E15" s="35"/>
    </row>
    <row r="17" spans="1:5" ht="18" customHeight="1" x14ac:dyDescent="0.35">
      <c r="A17" s="123" t="s">
        <v>56</v>
      </c>
    </row>
    <row r="18" spans="1:5" ht="18" customHeight="1" thickBot="1" x14ac:dyDescent="0.25"/>
    <row r="19" spans="1:5" ht="41.25" customHeight="1" thickBot="1" x14ac:dyDescent="0.25">
      <c r="B19" s="124" t="s">
        <v>53</v>
      </c>
      <c r="C19" s="124" t="s">
        <v>46</v>
      </c>
      <c r="D19" s="124" t="s">
        <v>57</v>
      </c>
      <c r="E19" s="125" t="s">
        <v>51</v>
      </c>
    </row>
    <row r="20" spans="1:5" ht="41.25" customHeight="1" x14ac:dyDescent="0.2">
      <c r="A20" s="132" t="s">
        <v>55</v>
      </c>
      <c r="B20" s="117">
        <v>2</v>
      </c>
      <c r="C20" s="129">
        <v>1</v>
      </c>
      <c r="D20" s="135">
        <v>0.25</v>
      </c>
      <c r="E20" s="117">
        <f>B20*C20*D20</f>
        <v>0.5</v>
      </c>
    </row>
    <row r="21" spans="1:5" ht="41.25" customHeight="1" thickBot="1" x14ac:dyDescent="0.25">
      <c r="A21" s="128" t="s">
        <v>54</v>
      </c>
      <c r="B21" s="119">
        <v>3</v>
      </c>
      <c r="C21" s="131">
        <v>1</v>
      </c>
      <c r="D21" s="121">
        <v>1</v>
      </c>
      <c r="E21" s="119">
        <f t="shared" ref="E21" si="1">B21*C21*D21</f>
        <v>3</v>
      </c>
    </row>
    <row r="22" spans="1:5" ht="41.25" customHeight="1" thickBot="1" x14ac:dyDescent="0.35">
      <c r="A22" s="115"/>
      <c r="B22" s="116"/>
      <c r="C22" s="116"/>
      <c r="D22" s="133" t="s">
        <v>11</v>
      </c>
      <c r="E22" s="134">
        <f>SUM(E20:E21)</f>
        <v>3.5</v>
      </c>
    </row>
  </sheetData>
  <printOptions horizontalCentered="1"/>
  <pageMargins left="0.47244094488188981" right="0.47244094488188981" top="0.70866141732283472" bottom="0.59055118110236227" header="0.47244094488188981" footer="0.47244094488188981"/>
  <pageSetup paperSize="9" scale="84" orientation="landscape" cellComments="asDisplayed" r:id="rId1"/>
  <headerFooter alignWithMargins="0">
    <oddFooter>&amp;L&amp;F&amp;C&amp;A&amp;R3/6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K179"/>
  <sheetViews>
    <sheetView zoomScale="75" zoomScaleNormal="75" workbookViewId="0"/>
  </sheetViews>
  <sheetFormatPr defaultRowHeight="18" customHeight="1" x14ac:dyDescent="0.2"/>
  <cols>
    <col min="1" max="10" width="9.140625" style="28"/>
    <col min="11" max="11" width="7" style="28" customWidth="1"/>
    <col min="12" max="16384" width="9.140625" style="28"/>
  </cols>
  <sheetData>
    <row r="4" spans="1:11" ht="18" customHeight="1" thickBo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ht="18" customHeight="1" x14ac:dyDescent="0.25">
      <c r="A6" s="29" t="s">
        <v>0</v>
      </c>
    </row>
    <row r="10" spans="1:11" ht="18" customHeight="1" x14ac:dyDescent="0.25">
      <c r="A10" s="30">
        <f>100*32^(LOG(0.9)/LOG(2))</f>
        <v>59.049000000000007</v>
      </c>
      <c r="B10" s="30" t="s">
        <v>1</v>
      </c>
    </row>
    <row r="19" spans="1:2" ht="18" customHeight="1" x14ac:dyDescent="0.25">
      <c r="A19" s="29" t="s">
        <v>2</v>
      </c>
    </row>
    <row r="20" spans="1:2" ht="18" customHeight="1" x14ac:dyDescent="0.25">
      <c r="A20" s="29"/>
    </row>
    <row r="23" spans="1:2" ht="18" customHeight="1" x14ac:dyDescent="0.25">
      <c r="A23" s="30">
        <f>100*0.9^5</f>
        <v>59.049000000000021</v>
      </c>
      <c r="B23" s="30" t="s">
        <v>1</v>
      </c>
    </row>
    <row r="116" spans="3:6" ht="18" customHeight="1" x14ac:dyDescent="0.2">
      <c r="C116" s="96">
        <v>1</v>
      </c>
      <c r="D116" s="100">
        <f t="shared" ref="D116:D147" si="0">$E$116*C116^(LOG($F$116)/LOG(2))</f>
        <v>100</v>
      </c>
      <c r="E116" s="96">
        <v>100</v>
      </c>
      <c r="F116" s="97">
        <v>0.9</v>
      </c>
    </row>
    <row r="117" spans="3:6" ht="18" customHeight="1" x14ac:dyDescent="0.2">
      <c r="C117" s="96">
        <v>2</v>
      </c>
      <c r="D117" s="100">
        <f t="shared" si="0"/>
        <v>89.999999999999986</v>
      </c>
      <c r="E117" s="98"/>
      <c r="F117" s="96"/>
    </row>
    <row r="118" spans="3:6" ht="18" customHeight="1" x14ac:dyDescent="0.2">
      <c r="C118" s="96">
        <v>3</v>
      </c>
      <c r="D118" s="100">
        <f t="shared" si="0"/>
        <v>84.620598631234174</v>
      </c>
      <c r="E118" s="98"/>
      <c r="F118" s="96"/>
    </row>
    <row r="119" spans="3:6" ht="18" customHeight="1" x14ac:dyDescent="0.2">
      <c r="C119" s="96">
        <v>4</v>
      </c>
      <c r="D119" s="100">
        <f t="shared" si="0"/>
        <v>81</v>
      </c>
      <c r="E119" s="98"/>
      <c r="F119" s="96"/>
    </row>
    <row r="120" spans="3:6" ht="18" customHeight="1" x14ac:dyDescent="0.2">
      <c r="C120" s="96">
        <v>5</v>
      </c>
      <c r="D120" s="100">
        <f t="shared" si="0"/>
        <v>78.298672168038436</v>
      </c>
      <c r="E120" s="98"/>
      <c r="F120" s="96"/>
    </row>
    <row r="121" spans="3:6" ht="18" customHeight="1" x14ac:dyDescent="0.2">
      <c r="C121" s="96">
        <v>6</v>
      </c>
      <c r="D121" s="100">
        <f t="shared" si="0"/>
        <v>76.158538768110773</v>
      </c>
      <c r="E121" s="98"/>
      <c r="F121" s="96"/>
    </row>
    <row r="122" spans="3:6" ht="18" customHeight="1" x14ac:dyDescent="0.2">
      <c r="C122" s="96">
        <v>7</v>
      </c>
      <c r="D122" s="100">
        <f t="shared" si="0"/>
        <v>74.394783398224206</v>
      </c>
      <c r="E122" s="98"/>
      <c r="F122" s="96"/>
    </row>
    <row r="123" spans="3:6" ht="18" customHeight="1" x14ac:dyDescent="0.2">
      <c r="C123" s="96">
        <v>8</v>
      </c>
      <c r="D123" s="100">
        <f t="shared" si="0"/>
        <v>72.900000000000006</v>
      </c>
      <c r="E123" s="98"/>
      <c r="F123" s="96"/>
    </row>
    <row r="124" spans="3:6" ht="18" customHeight="1" x14ac:dyDescent="0.2">
      <c r="C124" s="96">
        <v>9</v>
      </c>
      <c r="D124" s="100">
        <f t="shared" si="0"/>
        <v>71.606457127084326</v>
      </c>
      <c r="E124" s="98"/>
      <c r="F124" s="96"/>
    </row>
    <row r="125" spans="3:6" ht="18" customHeight="1" x14ac:dyDescent="0.2">
      <c r="C125" s="96">
        <v>10</v>
      </c>
      <c r="D125" s="100">
        <f t="shared" si="0"/>
        <v>70.468804951234603</v>
      </c>
      <c r="E125" s="98"/>
      <c r="F125" s="96"/>
    </row>
    <row r="126" spans="3:6" ht="18" customHeight="1" x14ac:dyDescent="0.2">
      <c r="C126" s="96">
        <v>11</v>
      </c>
      <c r="D126" s="100">
        <f t="shared" si="0"/>
        <v>69.455251838460995</v>
      </c>
      <c r="E126" s="98"/>
      <c r="F126" s="96"/>
    </row>
    <row r="127" spans="3:6" ht="18" customHeight="1" x14ac:dyDescent="0.2">
      <c r="C127" s="96">
        <v>12</v>
      </c>
      <c r="D127" s="100">
        <f t="shared" si="0"/>
        <v>68.542684891299686</v>
      </c>
      <c r="E127" s="98"/>
      <c r="F127" s="96"/>
    </row>
    <row r="128" spans="3:6" ht="18" customHeight="1" x14ac:dyDescent="0.2">
      <c r="C128" s="96">
        <v>13</v>
      </c>
      <c r="D128" s="100">
        <f t="shared" si="0"/>
        <v>67.713796580845113</v>
      </c>
      <c r="E128" s="98"/>
      <c r="F128" s="96"/>
    </row>
    <row r="129" spans="3:6" ht="18" customHeight="1" x14ac:dyDescent="0.2">
      <c r="C129" s="96">
        <v>14</v>
      </c>
      <c r="D129" s="100">
        <f t="shared" si="0"/>
        <v>66.955305058401791</v>
      </c>
      <c r="E129" s="98"/>
      <c r="F129" s="96"/>
    </row>
    <row r="130" spans="3:6" ht="18" customHeight="1" x14ac:dyDescent="0.2">
      <c r="C130" s="96">
        <v>15</v>
      </c>
      <c r="D130" s="100">
        <f t="shared" si="0"/>
        <v>66.256805108901688</v>
      </c>
      <c r="E130" s="98"/>
      <c r="F130" s="96"/>
    </row>
    <row r="131" spans="3:6" ht="18" customHeight="1" x14ac:dyDescent="0.2">
      <c r="C131" s="96">
        <v>16</v>
      </c>
      <c r="D131" s="100">
        <f t="shared" si="0"/>
        <v>65.610000000000014</v>
      </c>
      <c r="E131" s="98"/>
      <c r="F131" s="96"/>
    </row>
    <row r="132" spans="3:6" ht="18" customHeight="1" x14ac:dyDescent="0.2">
      <c r="C132" s="96">
        <v>17</v>
      </c>
      <c r="D132" s="100">
        <f t="shared" si="0"/>
        <v>65.008172535126178</v>
      </c>
      <c r="E132" s="98"/>
      <c r="F132" s="96"/>
    </row>
    <row r="133" spans="3:6" ht="18" customHeight="1" x14ac:dyDescent="0.2">
      <c r="C133" s="96">
        <v>18</v>
      </c>
      <c r="D133" s="100">
        <f t="shared" si="0"/>
        <v>64.445811414375896</v>
      </c>
      <c r="E133" s="98"/>
      <c r="F133" s="96"/>
    </row>
    <row r="134" spans="3:6" ht="18" customHeight="1" x14ac:dyDescent="0.2">
      <c r="C134" s="96">
        <v>19</v>
      </c>
      <c r="D134" s="100">
        <f t="shared" si="0"/>
        <v>63.918341376562424</v>
      </c>
      <c r="E134" s="98"/>
      <c r="F134" s="96"/>
    </row>
    <row r="135" spans="3:6" ht="18" customHeight="1" x14ac:dyDescent="0.2">
      <c r="C135" s="96">
        <v>20</v>
      </c>
      <c r="D135" s="100">
        <f t="shared" si="0"/>
        <v>63.421924456111135</v>
      </c>
      <c r="E135" s="98"/>
      <c r="F135" s="96"/>
    </row>
    <row r="136" spans="3:6" ht="18" customHeight="1" x14ac:dyDescent="0.2">
      <c r="C136" s="96">
        <v>21</v>
      </c>
      <c r="D136" s="100">
        <f t="shared" si="0"/>
        <v>62.95331106198735</v>
      </c>
      <c r="E136" s="98"/>
      <c r="F136" s="96"/>
    </row>
    <row r="137" spans="3:6" ht="18" customHeight="1" x14ac:dyDescent="0.2">
      <c r="C137" s="96">
        <v>22</v>
      </c>
      <c r="D137" s="100">
        <f t="shared" si="0"/>
        <v>62.509726654614909</v>
      </c>
      <c r="E137" s="98"/>
      <c r="F137" s="96"/>
    </row>
    <row r="138" spans="3:6" ht="18" customHeight="1" x14ac:dyDescent="0.2">
      <c r="C138" s="96">
        <v>23</v>
      </c>
      <c r="D138" s="100">
        <f t="shared" si="0"/>
        <v>62.088784309011317</v>
      </c>
      <c r="E138" s="98"/>
      <c r="F138" s="96"/>
    </row>
    <row r="139" spans="3:6" ht="18" customHeight="1" x14ac:dyDescent="0.2">
      <c r="C139" s="96">
        <v>24</v>
      </c>
      <c r="D139" s="100">
        <f t="shared" si="0"/>
        <v>61.688416402169722</v>
      </c>
      <c r="E139" s="98"/>
      <c r="F139" s="96"/>
    </row>
    <row r="140" spans="3:6" ht="18" customHeight="1" x14ac:dyDescent="0.2">
      <c r="C140" s="96">
        <v>25</v>
      </c>
      <c r="D140" s="100">
        <f t="shared" si="0"/>
        <v>61.306820632779569</v>
      </c>
      <c r="E140" s="98"/>
      <c r="F140" s="96"/>
    </row>
    <row r="141" spans="3:6" ht="18" customHeight="1" x14ac:dyDescent="0.2">
      <c r="C141" s="96">
        <v>26</v>
      </c>
      <c r="D141" s="100">
        <f t="shared" si="0"/>
        <v>60.942416922760614</v>
      </c>
      <c r="E141" s="98"/>
      <c r="F141" s="96"/>
    </row>
    <row r="142" spans="3:6" ht="18" customHeight="1" x14ac:dyDescent="0.2">
      <c r="C142" s="96">
        <v>27</v>
      </c>
      <c r="D142" s="100">
        <f t="shared" si="0"/>
        <v>60.593812679556812</v>
      </c>
      <c r="E142" s="98"/>
      <c r="F142" s="96"/>
    </row>
    <row r="143" spans="3:6" ht="18" customHeight="1" x14ac:dyDescent="0.2">
      <c r="C143" s="96">
        <v>28</v>
      </c>
      <c r="D143" s="100">
        <f t="shared" si="0"/>
        <v>60.259774552561616</v>
      </c>
      <c r="E143" s="98"/>
      <c r="F143" s="96"/>
    </row>
    <row r="144" spans="3:6" ht="18" customHeight="1" x14ac:dyDescent="0.2">
      <c r="C144" s="96">
        <v>29</v>
      </c>
      <c r="D144" s="100">
        <f t="shared" si="0"/>
        <v>59.939205284605393</v>
      </c>
      <c r="E144" s="99"/>
      <c r="F144" s="96"/>
    </row>
    <row r="145" spans="3:6" ht="18" customHeight="1" x14ac:dyDescent="0.2">
      <c r="C145" s="96">
        <v>30</v>
      </c>
      <c r="D145" s="100">
        <f t="shared" si="0"/>
        <v>59.63112459801151</v>
      </c>
      <c r="E145" s="99"/>
      <c r="F145" s="96"/>
    </row>
    <row r="146" spans="3:6" ht="18" customHeight="1" x14ac:dyDescent="0.2">
      <c r="C146" s="96">
        <v>31</v>
      </c>
      <c r="D146" s="100">
        <f t="shared" si="0"/>
        <v>59.334653302960419</v>
      </c>
      <c r="E146" s="99"/>
      <c r="F146" s="96"/>
    </row>
    <row r="147" spans="3:6" ht="18" customHeight="1" x14ac:dyDescent="0.2">
      <c r="C147" s="96">
        <v>32</v>
      </c>
      <c r="D147" s="100">
        <f t="shared" si="0"/>
        <v>59.049000000000007</v>
      </c>
      <c r="E147" s="99"/>
      <c r="F147" s="96"/>
    </row>
    <row r="148" spans="3:6" ht="18" customHeight="1" x14ac:dyDescent="0.2">
      <c r="C148" s="96">
        <v>33</v>
      </c>
      <c r="D148" s="100">
        <f t="shared" ref="D148:D165" si="1">$E$116*C148^(LOG($F$116)/LOG(2))</f>
        <v>58.77344988653698</v>
      </c>
      <c r="E148" s="99"/>
      <c r="F148" s="96"/>
    </row>
    <row r="149" spans="3:6" ht="18" customHeight="1" x14ac:dyDescent="0.2">
      <c r="C149" s="96">
        <v>34</v>
      </c>
      <c r="D149" s="100">
        <f t="shared" si="1"/>
        <v>58.507355281613563</v>
      </c>
      <c r="E149" s="96"/>
      <c r="F149" s="96"/>
    </row>
    <row r="150" spans="3:6" ht="18" customHeight="1" x14ac:dyDescent="0.2">
      <c r="C150" s="96">
        <v>35</v>
      </c>
      <c r="D150" s="100">
        <f t="shared" si="1"/>
        <v>58.250127563097863</v>
      </c>
      <c r="E150" s="96"/>
      <c r="F150" s="96"/>
    </row>
    <row r="151" spans="3:6" ht="18" customHeight="1" x14ac:dyDescent="0.2">
      <c r="C151" s="96">
        <v>36</v>
      </c>
      <c r="D151" s="100">
        <f t="shared" si="1"/>
        <v>58.001230272938308</v>
      </c>
      <c r="E151" s="96"/>
      <c r="F151" s="96"/>
    </row>
    <row r="152" spans="3:6" ht="18" customHeight="1" x14ac:dyDescent="0.2">
      <c r="C152" s="96">
        <v>37</v>
      </c>
      <c r="D152" s="100">
        <f t="shared" si="1"/>
        <v>57.760173193934797</v>
      </c>
      <c r="E152" s="96"/>
      <c r="F152" s="96"/>
    </row>
    <row r="153" spans="3:6" ht="18" customHeight="1" x14ac:dyDescent="0.2">
      <c r="C153" s="96">
        <v>38</v>
      </c>
      <c r="D153" s="100">
        <f t="shared" si="1"/>
        <v>57.526507238906191</v>
      </c>
      <c r="E153" s="96"/>
      <c r="F153" s="96"/>
    </row>
    <row r="154" spans="3:6" ht="18" customHeight="1" x14ac:dyDescent="0.2">
      <c r="C154" s="96">
        <v>39</v>
      </c>
      <c r="D154" s="100">
        <f t="shared" si="1"/>
        <v>57.299820022647317</v>
      </c>
      <c r="E154" s="96"/>
      <c r="F154" s="96"/>
    </row>
    <row r="155" spans="3:6" ht="18" customHeight="1" x14ac:dyDescent="0.2">
      <c r="C155" s="96">
        <v>40</v>
      </c>
      <c r="D155" s="100">
        <f t="shared" si="1"/>
        <v>57.079732010500031</v>
      </c>
      <c r="E155" s="96"/>
      <c r="F155" s="96"/>
    </row>
    <row r="156" spans="3:6" ht="18" customHeight="1" x14ac:dyDescent="0.2">
      <c r="C156" s="96">
        <v>41</v>
      </c>
      <c r="D156" s="100">
        <f t="shared" si="1"/>
        <v>56.865893156084724</v>
      </c>
      <c r="E156" s="96"/>
      <c r="F156" s="96"/>
    </row>
    <row r="157" spans="3:6" ht="18" customHeight="1" x14ac:dyDescent="0.2">
      <c r="C157" s="96">
        <v>42</v>
      </c>
      <c r="D157" s="100">
        <f t="shared" si="1"/>
        <v>56.657979955788619</v>
      </c>
      <c r="E157" s="96"/>
      <c r="F157" s="96"/>
    </row>
    <row r="158" spans="3:6" ht="18" customHeight="1" x14ac:dyDescent="0.2">
      <c r="C158" s="96">
        <v>43</v>
      </c>
      <c r="D158" s="100">
        <f t="shared" si="1"/>
        <v>56.45569285977313</v>
      </c>
      <c r="E158" s="96"/>
      <c r="F158" s="96"/>
    </row>
    <row r="159" spans="3:6" ht="18" customHeight="1" x14ac:dyDescent="0.2">
      <c r="C159" s="96">
        <v>44</v>
      </c>
      <c r="D159" s="100">
        <f t="shared" si="1"/>
        <v>56.258753989153419</v>
      </c>
      <c r="E159" s="96"/>
      <c r="F159" s="96"/>
    </row>
    <row r="160" spans="3:6" ht="18" customHeight="1" x14ac:dyDescent="0.2">
      <c r="C160" s="96">
        <v>45</v>
      </c>
      <c r="D160" s="100">
        <f t="shared" si="1"/>
        <v>56.066905117082754</v>
      </c>
      <c r="E160" s="96"/>
      <c r="F160" s="96"/>
    </row>
    <row r="161" spans="3:6" ht="18" customHeight="1" x14ac:dyDescent="0.2">
      <c r="C161" s="96">
        <v>46</v>
      </c>
      <c r="D161" s="100">
        <f t="shared" si="1"/>
        <v>55.879905878110193</v>
      </c>
      <c r="E161" s="96"/>
      <c r="F161" s="96"/>
    </row>
    <row r="162" spans="3:6" ht="18" customHeight="1" x14ac:dyDescent="0.2">
      <c r="C162" s="96">
        <v>47</v>
      </c>
      <c r="D162" s="100">
        <f t="shared" si="1"/>
        <v>55.697532175651929</v>
      </c>
      <c r="E162" s="96"/>
      <c r="F162" s="96"/>
    </row>
    <row r="163" spans="3:6" ht="18" customHeight="1" x14ac:dyDescent="0.2">
      <c r="C163" s="96">
        <v>48</v>
      </c>
      <c r="D163" s="100">
        <f t="shared" si="1"/>
        <v>55.519574761952754</v>
      </c>
      <c r="E163" s="96"/>
      <c r="F163" s="96"/>
    </row>
    <row r="164" spans="3:6" ht="18" customHeight="1" x14ac:dyDescent="0.2">
      <c r="C164" s="96">
        <v>49</v>
      </c>
      <c r="D164" s="100">
        <f t="shared" si="1"/>
        <v>55.345837968686965</v>
      </c>
      <c r="E164" s="96"/>
      <c r="F164" s="96"/>
    </row>
    <row r="165" spans="3:6" ht="18" customHeight="1" x14ac:dyDescent="0.2">
      <c r="C165" s="96">
        <v>50</v>
      </c>
      <c r="D165" s="100">
        <f t="shared" si="1"/>
        <v>55.176138569501617</v>
      </c>
      <c r="E165" s="96"/>
      <c r="F165" s="96"/>
    </row>
    <row r="166" spans="3:6" ht="18" customHeight="1" x14ac:dyDescent="0.2">
      <c r="C166" s="96">
        <v>51</v>
      </c>
      <c r="D166" s="100">
        <f t="shared" ref="D166:D179" si="2">$E$116*C166^(LOG($F$116)/LOG(2))</f>
        <v>55.010304758449337</v>
      </c>
    </row>
    <row r="167" spans="3:6" ht="18" customHeight="1" x14ac:dyDescent="0.2">
      <c r="C167" s="96">
        <v>52</v>
      </c>
      <c r="D167" s="100">
        <f t="shared" si="2"/>
        <v>54.848175230484543</v>
      </c>
    </row>
    <row r="168" spans="3:6" ht="18" customHeight="1" x14ac:dyDescent="0.2">
      <c r="C168" s="96">
        <v>53</v>
      </c>
      <c r="D168" s="100">
        <f t="shared" si="2"/>
        <v>54.689598352078228</v>
      </c>
    </row>
    <row r="169" spans="3:6" ht="18" customHeight="1" x14ac:dyDescent="0.2">
      <c r="C169" s="96">
        <v>54</v>
      </c>
      <c r="D169" s="100">
        <f t="shared" si="2"/>
        <v>54.534431411601126</v>
      </c>
    </row>
    <row r="170" spans="3:6" ht="18" customHeight="1" x14ac:dyDescent="0.2">
      <c r="C170" s="96">
        <v>55</v>
      </c>
      <c r="D170" s="100">
        <f t="shared" si="2"/>
        <v>54.382539940482069</v>
      </c>
    </row>
    <row r="171" spans="3:6" ht="18" customHeight="1" x14ac:dyDescent="0.2">
      <c r="C171" s="96">
        <v>56</v>
      </c>
      <c r="D171" s="100">
        <f t="shared" si="2"/>
        <v>54.233797097305448</v>
      </c>
    </row>
    <row r="172" spans="3:6" ht="18" customHeight="1" x14ac:dyDescent="0.2">
      <c r="C172" s="96">
        <v>57</v>
      </c>
      <c r="D172" s="100">
        <f t="shared" si="2"/>
        <v>54.088083108002969</v>
      </c>
    </row>
    <row r="173" spans="3:6" ht="18" customHeight="1" x14ac:dyDescent="0.2">
      <c r="C173" s="96">
        <v>58</v>
      </c>
      <c r="D173" s="100">
        <f t="shared" si="2"/>
        <v>53.945284756144851</v>
      </c>
    </row>
    <row r="174" spans="3:6" ht="18" customHeight="1" x14ac:dyDescent="0.2">
      <c r="C174" s="96">
        <v>59</v>
      </c>
      <c r="D174" s="100">
        <f t="shared" si="2"/>
        <v>53.805294918067972</v>
      </c>
    </row>
    <row r="175" spans="3:6" ht="18" customHeight="1" x14ac:dyDescent="0.2">
      <c r="C175" s="96">
        <v>60</v>
      </c>
      <c r="D175" s="100">
        <f t="shared" si="2"/>
        <v>53.668012138210365</v>
      </c>
    </row>
    <row r="176" spans="3:6" ht="18" customHeight="1" x14ac:dyDescent="0.2">
      <c r="C176" s="96">
        <v>61</v>
      </c>
      <c r="D176" s="100">
        <f t="shared" si="2"/>
        <v>53.533340240567952</v>
      </c>
    </row>
    <row r="177" spans="3:4" ht="18" customHeight="1" x14ac:dyDescent="0.2">
      <c r="C177" s="96">
        <v>62</v>
      </c>
      <c r="D177" s="100">
        <f t="shared" si="2"/>
        <v>53.401187972664367</v>
      </c>
    </row>
    <row r="178" spans="3:4" ht="18" customHeight="1" x14ac:dyDescent="0.2">
      <c r="C178" s="96">
        <v>63</v>
      </c>
      <c r="D178" s="100">
        <f t="shared" si="2"/>
        <v>53.271468678836662</v>
      </c>
    </row>
    <row r="179" spans="3:4" ht="18" customHeight="1" x14ac:dyDescent="0.2">
      <c r="C179" s="96">
        <v>64</v>
      </c>
      <c r="D179" s="100">
        <f t="shared" si="2"/>
        <v>53.144100000000016</v>
      </c>
    </row>
  </sheetData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95" orientation="portrait" cellComments="asDisplayed" r:id="rId1"/>
  <headerFooter alignWithMargins="0">
    <oddFooter>&amp;L&amp;F&amp;C&amp;A&amp;R4/6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6:H50"/>
  <sheetViews>
    <sheetView zoomScale="75" zoomScaleNormal="75" workbookViewId="0"/>
  </sheetViews>
  <sheetFormatPr defaultRowHeight="12.75" x14ac:dyDescent="0.2"/>
  <cols>
    <col min="1" max="2" width="18.85546875" style="28" customWidth="1"/>
    <col min="3" max="3" width="4.7109375" style="28" customWidth="1"/>
    <col min="4" max="5" width="13.85546875" style="28" customWidth="1"/>
    <col min="6" max="6" width="5.28515625" style="28" customWidth="1"/>
    <col min="7" max="8" width="13.85546875" style="28" customWidth="1"/>
    <col min="9" max="16384" width="9.140625" style="28"/>
  </cols>
  <sheetData>
    <row r="16" spans="1:8" ht="13.5" thickBot="1" x14ac:dyDescent="0.25">
      <c r="A16" s="31"/>
      <c r="B16" s="31"/>
      <c r="C16" s="31"/>
      <c r="D16" s="31"/>
      <c r="E16" s="31"/>
      <c r="F16" s="31"/>
      <c r="G16" s="31"/>
      <c r="H16" s="31"/>
    </row>
    <row r="18" spans="1:8" ht="13.5" thickBot="1" x14ac:dyDescent="0.25"/>
    <row r="19" spans="1:8" ht="18.75" thickBot="1" x14ac:dyDescent="0.3">
      <c r="A19" s="69" t="s">
        <v>3</v>
      </c>
      <c r="B19" s="33" t="s">
        <v>4</v>
      </c>
      <c r="D19" s="109" t="s">
        <v>31</v>
      </c>
      <c r="E19" s="110"/>
      <c r="G19" s="109" t="s">
        <v>5</v>
      </c>
      <c r="H19" s="110"/>
    </row>
    <row r="20" spans="1:8" ht="16.5" thickBot="1" x14ac:dyDescent="0.3">
      <c r="A20" s="1">
        <v>1</v>
      </c>
      <c r="B20" s="2">
        <f t="shared" ref="B20:B49" si="0">$D$20*A20^(LOG($G$20)/LOG(2))</f>
        <v>20</v>
      </c>
      <c r="C20" s="32"/>
      <c r="D20" s="111">
        <v>20</v>
      </c>
      <c r="E20" s="112"/>
      <c r="G20" s="113">
        <v>0.75</v>
      </c>
      <c r="H20" s="114"/>
    </row>
    <row r="21" spans="1:8" ht="15" x14ac:dyDescent="0.2">
      <c r="A21" s="3">
        <v>2</v>
      </c>
      <c r="B21" s="4">
        <f t="shared" si="0"/>
        <v>15</v>
      </c>
      <c r="C21" s="32"/>
      <c r="D21" s="32"/>
      <c r="E21" s="32"/>
    </row>
    <row r="22" spans="1:8" ht="15" x14ac:dyDescent="0.2">
      <c r="A22" s="3">
        <v>3</v>
      </c>
      <c r="B22" s="4">
        <f t="shared" si="0"/>
        <v>12.676716654869152</v>
      </c>
      <c r="C22" s="32"/>
      <c r="D22" s="32"/>
      <c r="E22" s="32"/>
    </row>
    <row r="23" spans="1:8" ht="15" x14ac:dyDescent="0.2">
      <c r="A23" s="3">
        <v>4</v>
      </c>
      <c r="B23" s="4">
        <f t="shared" si="0"/>
        <v>11.25</v>
      </c>
      <c r="C23" s="32"/>
      <c r="D23" s="32"/>
      <c r="E23" s="32"/>
    </row>
    <row r="24" spans="1:8" ht="15" x14ac:dyDescent="0.2">
      <c r="A24" s="3">
        <v>5</v>
      </c>
      <c r="B24" s="4">
        <f t="shared" si="0"/>
        <v>10.254895354498428</v>
      </c>
      <c r="C24" s="32"/>
      <c r="D24" s="32"/>
      <c r="E24" s="32"/>
    </row>
    <row r="25" spans="1:8" ht="15" x14ac:dyDescent="0.2">
      <c r="A25" s="3">
        <v>6</v>
      </c>
      <c r="B25" s="4">
        <f t="shared" si="0"/>
        <v>9.5075374911518633</v>
      </c>
      <c r="C25" s="32"/>
    </row>
    <row r="26" spans="1:8" ht="15" x14ac:dyDescent="0.2">
      <c r="A26" s="3">
        <v>7</v>
      </c>
      <c r="B26" s="4">
        <f t="shared" si="0"/>
        <v>8.9183111122061796</v>
      </c>
      <c r="C26" s="32"/>
    </row>
    <row r="27" spans="1:8" ht="15.75" thickBot="1" x14ac:dyDescent="0.25">
      <c r="A27" s="3">
        <v>8</v>
      </c>
      <c r="B27" s="4">
        <f t="shared" si="0"/>
        <v>8.4375</v>
      </c>
      <c r="C27" s="32"/>
    </row>
    <row r="28" spans="1:8" ht="16.5" thickBot="1" x14ac:dyDescent="0.3">
      <c r="A28" s="3">
        <v>9</v>
      </c>
      <c r="B28" s="4">
        <f t="shared" si="0"/>
        <v>8.0349572573918433</v>
      </c>
      <c r="C28" s="32"/>
      <c r="D28" s="32"/>
      <c r="E28" s="84" t="s">
        <v>33</v>
      </c>
      <c r="F28" s="85" t="s">
        <v>34</v>
      </c>
      <c r="G28" s="86" t="s">
        <v>40</v>
      </c>
    </row>
    <row r="29" spans="1:8" ht="15" x14ac:dyDescent="0.2">
      <c r="A29" s="3">
        <v>10</v>
      </c>
      <c r="B29" s="4">
        <f t="shared" si="0"/>
        <v>7.691171515873819</v>
      </c>
      <c r="C29" s="32"/>
      <c r="D29" s="73" t="s">
        <v>23</v>
      </c>
      <c r="E29" s="77" t="s">
        <v>35</v>
      </c>
      <c r="F29" s="89">
        <v>6</v>
      </c>
      <c r="G29" s="81">
        <f>SUM(B20:B25)</f>
        <v>78.689149500519449</v>
      </c>
    </row>
    <row r="30" spans="1:8" ht="15" x14ac:dyDescent="0.2">
      <c r="A30" s="3">
        <v>11</v>
      </c>
      <c r="B30" s="4">
        <f t="shared" si="0"/>
        <v>7.3928684754432954</v>
      </c>
      <c r="C30" s="32"/>
      <c r="D30" s="74" t="s">
        <v>25</v>
      </c>
      <c r="E30" s="78" t="s">
        <v>36</v>
      </c>
      <c r="F30" s="90">
        <v>6</v>
      </c>
      <c r="G30" s="82">
        <f>SUM(B26:B31)</f>
        <v>47.605461479279029</v>
      </c>
    </row>
    <row r="31" spans="1:8" ht="15" x14ac:dyDescent="0.2">
      <c r="A31" s="3">
        <v>12</v>
      </c>
      <c r="B31" s="4">
        <f t="shared" si="0"/>
        <v>7.130653118363897</v>
      </c>
      <c r="C31" s="32"/>
      <c r="D31" s="74" t="s">
        <v>26</v>
      </c>
      <c r="E31" s="79" t="s">
        <v>37</v>
      </c>
      <c r="F31" s="90">
        <v>6</v>
      </c>
      <c r="G31" s="82">
        <f>SUM(B32:B37)</f>
        <v>38.61154201683798</v>
      </c>
    </row>
    <row r="32" spans="1:8" ht="15" x14ac:dyDescent="0.2">
      <c r="A32" s="3">
        <v>13</v>
      </c>
      <c r="B32" s="4">
        <f t="shared" si="0"/>
        <v>6.8976591916327612</v>
      </c>
      <c r="C32" s="32"/>
      <c r="D32" s="74" t="s">
        <v>29</v>
      </c>
      <c r="E32" s="78" t="s">
        <v>38</v>
      </c>
      <c r="F32" s="90">
        <v>6</v>
      </c>
      <c r="G32" s="82">
        <f>SUM(B38:B43)</f>
        <v>33.649556121437477</v>
      </c>
    </row>
    <row r="33" spans="1:7" ht="15.75" thickBot="1" x14ac:dyDescent="0.25">
      <c r="A33" s="3">
        <v>14</v>
      </c>
      <c r="B33" s="4">
        <f t="shared" si="0"/>
        <v>6.6887333341546364</v>
      </c>
      <c r="C33" s="32"/>
      <c r="D33" s="75" t="s">
        <v>30</v>
      </c>
      <c r="E33" s="80" t="s">
        <v>39</v>
      </c>
      <c r="F33" s="91">
        <v>6</v>
      </c>
      <c r="G33" s="83">
        <f>SUM(B44:B49)</f>
        <v>30.359739625018918</v>
      </c>
    </row>
    <row r="34" spans="1:7" ht="15.75" thickBot="1" x14ac:dyDescent="0.25">
      <c r="A34" s="3">
        <v>15</v>
      </c>
      <c r="B34" s="4">
        <f t="shared" si="0"/>
        <v>6.4999201367155237</v>
      </c>
      <c r="C34" s="32"/>
      <c r="D34" s="32"/>
      <c r="E34" s="88" t="s">
        <v>32</v>
      </c>
      <c r="F34" s="76">
        <f>SUM(F29:F33)</f>
        <v>30</v>
      </c>
      <c r="G34" s="87">
        <f>SUM(G29:G33)</f>
        <v>228.91544874309284</v>
      </c>
    </row>
    <row r="35" spans="1:7" ht="15" x14ac:dyDescent="0.2">
      <c r="A35" s="3">
        <v>16</v>
      </c>
      <c r="B35" s="4">
        <f t="shared" si="0"/>
        <v>6.328125</v>
      </c>
    </row>
    <row r="36" spans="1:7" ht="15.75" thickBot="1" x14ac:dyDescent="0.25">
      <c r="A36" s="3">
        <v>17</v>
      </c>
      <c r="B36" s="4">
        <f t="shared" si="0"/>
        <v>6.1708864112911748</v>
      </c>
      <c r="E36" s="68"/>
    </row>
    <row r="37" spans="1:7" ht="16.5" thickBot="1" x14ac:dyDescent="0.3">
      <c r="A37" s="3">
        <v>18</v>
      </c>
      <c r="B37" s="4">
        <f t="shared" si="0"/>
        <v>6.0262179430438847</v>
      </c>
      <c r="D37" s="32"/>
      <c r="E37" s="84" t="s">
        <v>33</v>
      </c>
      <c r="F37" s="85" t="s">
        <v>34</v>
      </c>
      <c r="G37" s="86" t="s">
        <v>40</v>
      </c>
    </row>
    <row r="38" spans="1:7" ht="15" x14ac:dyDescent="0.2">
      <c r="A38" s="3">
        <v>19</v>
      </c>
      <c r="B38" s="4">
        <f t="shared" si="0"/>
        <v>5.8924960345459425</v>
      </c>
      <c r="D38" s="73" t="s">
        <v>23</v>
      </c>
      <c r="E38" s="77" t="s">
        <v>24</v>
      </c>
      <c r="F38" s="93">
        <v>3</v>
      </c>
      <c r="G38" s="81">
        <f>SUM(B20:B22)</f>
        <v>47.676716654869153</v>
      </c>
    </row>
    <row r="39" spans="1:7" ht="15" x14ac:dyDescent="0.2">
      <c r="A39" s="3">
        <v>20</v>
      </c>
      <c r="B39" s="4">
        <f t="shared" si="0"/>
        <v>5.7683786369053642</v>
      </c>
      <c r="D39" s="74" t="s">
        <v>25</v>
      </c>
      <c r="E39" s="78" t="s">
        <v>27</v>
      </c>
      <c r="F39" s="94">
        <v>5</v>
      </c>
      <c r="G39" s="82">
        <f>SUM(B23:B27)</f>
        <v>48.368243957856478</v>
      </c>
    </row>
    <row r="40" spans="1:7" ht="15" x14ac:dyDescent="0.2">
      <c r="A40" s="3">
        <v>21</v>
      </c>
      <c r="B40" s="4">
        <f t="shared" si="0"/>
        <v>5.6527451504704356</v>
      </c>
      <c r="D40" s="74" t="s">
        <v>26</v>
      </c>
      <c r="E40" s="79" t="s">
        <v>28</v>
      </c>
      <c r="F40" s="94">
        <v>6</v>
      </c>
      <c r="G40" s="82">
        <f>SUM(B28:B33)</f>
        <v>43.836042892860249</v>
      </c>
    </row>
    <row r="41" spans="1:7" ht="15" x14ac:dyDescent="0.2">
      <c r="A41" s="3">
        <v>22</v>
      </c>
      <c r="B41" s="4">
        <f t="shared" si="0"/>
        <v>5.5446513565824702</v>
      </c>
      <c r="D41" s="74" t="s">
        <v>29</v>
      </c>
      <c r="E41" s="78" t="s">
        <v>41</v>
      </c>
      <c r="F41" s="94">
        <v>7</v>
      </c>
      <c r="G41" s="82">
        <f>SUM(B34:B40)</f>
        <v>42.338769312972332</v>
      </c>
    </row>
    <row r="42" spans="1:7" ht="15.75" thickBot="1" x14ac:dyDescent="0.25">
      <c r="A42" s="3">
        <v>23</v>
      </c>
      <c r="B42" s="4">
        <f t="shared" si="0"/>
        <v>5.4432951041603435</v>
      </c>
      <c r="D42" s="75" t="s">
        <v>30</v>
      </c>
      <c r="E42" s="80" t="s">
        <v>42</v>
      </c>
      <c r="F42" s="95">
        <v>9</v>
      </c>
      <c r="G42" s="83">
        <f>SUM(B41:B49)</f>
        <v>46.695675924534655</v>
      </c>
    </row>
    <row r="43" spans="1:7" ht="15.75" thickBot="1" x14ac:dyDescent="0.25">
      <c r="A43" s="3">
        <v>24</v>
      </c>
      <c r="B43" s="4">
        <f t="shared" si="0"/>
        <v>5.3479898387729232</v>
      </c>
      <c r="D43" s="32"/>
      <c r="E43" s="88" t="s">
        <v>32</v>
      </c>
      <c r="F43" s="76">
        <f>SUM(F38:F42)</f>
        <v>30</v>
      </c>
      <c r="G43" s="87">
        <f>SUM(G38:G42)</f>
        <v>228.9154487430929</v>
      </c>
    </row>
    <row r="44" spans="1:7" ht="15" x14ac:dyDescent="0.2">
      <c r="A44" s="3">
        <v>25</v>
      </c>
      <c r="B44" s="4">
        <f t="shared" si="0"/>
        <v>5.2581439365856708</v>
      </c>
    </row>
    <row r="45" spans="1:7" ht="15" x14ac:dyDescent="0.2">
      <c r="A45" s="3">
        <v>26</v>
      </c>
      <c r="B45" s="4">
        <f t="shared" si="0"/>
        <v>5.1732443937245716</v>
      </c>
    </row>
    <row r="46" spans="1:7" ht="15" x14ac:dyDescent="0.2">
      <c r="A46" s="3">
        <v>27</v>
      </c>
      <c r="B46" s="4">
        <f t="shared" si="0"/>
        <v>5.0928438242970477</v>
      </c>
    </row>
    <row r="47" spans="1:7" ht="15" x14ac:dyDescent="0.2">
      <c r="A47" s="3">
        <v>28</v>
      </c>
      <c r="B47" s="4">
        <f t="shared" si="0"/>
        <v>5.0165500006159771</v>
      </c>
    </row>
    <row r="48" spans="1:7" ht="15" x14ac:dyDescent="0.2">
      <c r="A48" s="3">
        <v>29</v>
      </c>
      <c r="B48" s="4">
        <f t="shared" si="0"/>
        <v>4.9440173672590042</v>
      </c>
    </row>
    <row r="49" spans="1:2" ht="16.5" thickBot="1" x14ac:dyDescent="0.3">
      <c r="A49" s="70">
        <v>30</v>
      </c>
      <c r="B49" s="92">
        <f t="shared" si="0"/>
        <v>4.8749401025366437</v>
      </c>
    </row>
    <row r="50" spans="1:2" ht="15.75" x14ac:dyDescent="0.25">
      <c r="A50" s="72" t="s">
        <v>32</v>
      </c>
      <c r="B50" s="71">
        <f>SUM(B20:B49)</f>
        <v>228.91544874309284</v>
      </c>
    </row>
  </sheetData>
  <mergeCells count="4">
    <mergeCell ref="D19:E19"/>
    <mergeCell ref="D20:E20"/>
    <mergeCell ref="G19:H19"/>
    <mergeCell ref="G20:H20"/>
  </mergeCells>
  <phoneticPr fontId="21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91" orientation="portrait" cellComments="asDisplayed" r:id="rId1"/>
  <headerFooter>
    <oddFooter>&amp;L&amp;F&amp;C&amp;A&amp;R6/6</oddFooter>
  </headerFooter>
  <ignoredErrors>
    <ignoredError sqref="E40" twoDigitTextYea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Lasku 1</vt:lpstr>
      <vt:lpstr>Lasku 1 jatkuu</vt:lpstr>
      <vt:lpstr>Lasku 2</vt:lpstr>
      <vt:lpstr>Lasku 3</vt:lpstr>
      <vt:lpstr>Lasku 4</vt:lpstr>
      <vt:lpstr>Lasku 3 extra</vt:lpstr>
      <vt:lpstr>'Lasku 1'!Print_Area</vt:lpstr>
      <vt:lpstr>'Lasku 1 jatkuu'!Print_Area</vt:lpstr>
      <vt:lpstr>'Lasku 2'!Print_Area</vt:lpstr>
      <vt:lpstr>'Lasku 3'!Print_Area</vt:lpstr>
      <vt:lpstr>'Lasku 4'!Print_Area</vt:lpstr>
    </vt:vector>
  </TitlesOfParts>
  <Company>HKKK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Tarkkala</dc:creator>
  <cp:lastModifiedBy>Mikko Tarkkala</cp:lastModifiedBy>
  <cp:lastPrinted>2020-05-07T19:52:56Z</cp:lastPrinted>
  <dcterms:created xsi:type="dcterms:W3CDTF">2003-10-04T18:00:08Z</dcterms:created>
  <dcterms:modified xsi:type="dcterms:W3CDTF">2020-05-07T20:02:56Z</dcterms:modified>
</cp:coreProperties>
</file>