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F:\TUTA 20\2-Menetelmäluennot\"/>
    </mc:Choice>
  </mc:AlternateContent>
  <xr:revisionPtr revIDLastSave="0" documentId="13_ncr:1_{D3E3B944-26F4-40EB-AD6C-4F83B676A069}" xr6:coauthVersionLast="45" xr6:coauthVersionMax="45" xr10:uidLastSave="{00000000-0000-0000-0000-000000000000}"/>
  <bookViews>
    <workbookView xWindow="-120" yWindow="-120" windowWidth="29040" windowHeight="15840" tabRatio="715" xr2:uid="{00000000-000D-0000-FFFF-FFFF00000000}"/>
  </bookViews>
  <sheets>
    <sheet name="Lasku 1" sheetId="98" r:id="rId1"/>
    <sheet name="Lasku 1 raportit" sheetId="99" r:id="rId2"/>
    <sheet name="Lasku 2" sheetId="102" r:id="rId3"/>
  </sheets>
  <definedNames>
    <definedName name="_xlnm.Print_Area" localSheetId="0">'Lasku 1'!$A$1:$I$27</definedName>
    <definedName name="_xlnm.Print_Area" localSheetId="2">'Lasku 2'!$A$1:$O$49</definedName>
    <definedName name="sencount" hidden="1">1</definedName>
    <definedName name="solver_adj" localSheetId="0" hidden="1">'Lasku 1'!$B$21:$F$21</definedName>
    <definedName name="solver_adj" localSheetId="2" hidden="1">'Lasku 2'!$B$28:$L$28</definedName>
    <definedName name="solver_cvg" localSheetId="0" hidden="1">0.0001</definedName>
    <definedName name="solver_cvg" localSheetId="2" hidden="1">0.0001</definedName>
    <definedName name="solver_drv" localSheetId="0" hidden="1">1</definedName>
    <definedName name="solver_drv" localSheetId="2" hidden="1">1</definedName>
    <definedName name="solver_est" localSheetId="0" hidden="1">1</definedName>
    <definedName name="solver_est" localSheetId="2" hidden="1">1</definedName>
    <definedName name="solver_itr" localSheetId="0" hidden="1">10000</definedName>
    <definedName name="solver_itr" localSheetId="2" hidden="1">20000</definedName>
    <definedName name="solver_lhs1" localSheetId="0" hidden="1">'Lasku 1'!$G$13:$G$18</definedName>
    <definedName name="solver_lhs1" localSheetId="2" hidden="1">'Lasku 2'!$M$13:$M$14</definedName>
    <definedName name="solver_lhs2" localSheetId="0" hidden="1">'Lasku 1'!$G$13:$G$18</definedName>
    <definedName name="solver_lhs2" localSheetId="2" hidden="1">'Lasku 2'!$M$15:$M$19</definedName>
    <definedName name="solver_lhs3" localSheetId="0" hidden="1">'Lasku 1'!$G$17</definedName>
    <definedName name="solver_lhs3" localSheetId="2" hidden="1">'Lasku 2'!$M$20:$M$25</definedName>
    <definedName name="solver_lin" localSheetId="0" hidden="1">1</definedName>
    <definedName name="solver_lin" localSheetId="2" hidden="1">1</definedName>
    <definedName name="solver_neg" localSheetId="0" hidden="1">1</definedName>
    <definedName name="solver_neg" localSheetId="2" hidden="1">1</definedName>
    <definedName name="solver_num" localSheetId="0" hidden="1">1</definedName>
    <definedName name="solver_num" localSheetId="2" hidden="1">3</definedName>
    <definedName name="solver_nwt" localSheetId="0" hidden="1">1</definedName>
    <definedName name="solver_nwt" localSheetId="2" hidden="1">1</definedName>
    <definedName name="solver_opt" localSheetId="0" hidden="1">'Lasku 1'!$G$21</definedName>
    <definedName name="solver_opt" localSheetId="2" hidden="1">'Lasku 2'!$M$28</definedName>
    <definedName name="solver_pre" localSheetId="0" hidden="1">0.000001</definedName>
    <definedName name="solver_pre" localSheetId="2" hidden="1">0.000001</definedName>
    <definedName name="solver_rel1" localSheetId="0" hidden="1">1</definedName>
    <definedName name="solver_rel1" localSheetId="2" hidden="1">1</definedName>
    <definedName name="solver_rel2" localSheetId="0" hidden="1">1</definedName>
    <definedName name="solver_rel2" localSheetId="2" hidden="1">2</definedName>
    <definedName name="solver_rel3" localSheetId="0" hidden="1">3</definedName>
    <definedName name="solver_rel3" localSheetId="2" hidden="1">3</definedName>
    <definedName name="solver_rhs1" localSheetId="0" hidden="1">'Lasku 1'!$I$13:$I$18</definedName>
    <definedName name="solver_rhs1" localSheetId="2" hidden="1">'Lasku 2'!$O$13:$O$14</definedName>
    <definedName name="solver_rhs2" localSheetId="0" hidden="1">'Lasku 1'!$I$13:$I$18</definedName>
    <definedName name="solver_rhs2" localSheetId="2" hidden="1">'Lasku 2'!$O$15:$O$19</definedName>
    <definedName name="solver_rhs3" localSheetId="0" hidden="1">'Lasku 1'!$I$17</definedName>
    <definedName name="solver_rhs3" localSheetId="2" hidden="1">'Lasku 2'!$O$20:$O$25</definedName>
    <definedName name="solver_scl" localSheetId="0" hidden="1">2</definedName>
    <definedName name="solver_scl" localSheetId="2" hidden="1">2</definedName>
    <definedName name="solver_sho" localSheetId="0" hidden="1">2</definedName>
    <definedName name="solver_sho" localSheetId="2" hidden="1">2</definedName>
    <definedName name="solver_tim" localSheetId="0" hidden="1">1000</definedName>
    <definedName name="solver_tim" localSheetId="2" hidden="1">1000</definedName>
    <definedName name="solver_tol" localSheetId="0" hidden="1">0.05</definedName>
    <definedName name="solver_tol" localSheetId="2" hidden="1">0.05</definedName>
    <definedName name="solver_typ" localSheetId="0" hidden="1">1</definedName>
    <definedName name="solver_typ" localSheetId="2" hidden="1">2</definedName>
    <definedName name="solver_val" localSheetId="0" hidden="1">0</definedName>
    <definedName name="solver_val" localSheetId="2" hidden="1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98" l="1"/>
  <c r="D36" i="102"/>
  <c r="D35" i="102"/>
  <c r="D34" i="102"/>
  <c r="C36" i="102"/>
  <c r="C35" i="102"/>
  <c r="C34" i="102"/>
  <c r="B36" i="102"/>
  <c r="B35" i="102"/>
  <c r="B34" i="102"/>
  <c r="G18" i="98"/>
  <c r="G14" i="98"/>
  <c r="G15" i="98"/>
  <c r="G16" i="98"/>
  <c r="G17" i="98"/>
  <c r="B20" i="98"/>
  <c r="C20" i="98"/>
  <c r="G21" i="98" s="1"/>
  <c r="D20" i="98"/>
  <c r="E20" i="98"/>
  <c r="F20" i="98"/>
  <c r="M13" i="102"/>
  <c r="M14" i="102"/>
  <c r="M15" i="102"/>
  <c r="M16" i="102"/>
  <c r="M17" i="102"/>
  <c r="M18" i="102"/>
  <c r="M19" i="102"/>
  <c r="M20" i="102"/>
  <c r="M21" i="102"/>
  <c r="M22" i="102"/>
  <c r="M23" i="102"/>
  <c r="M24" i="102"/>
  <c r="M25" i="102"/>
  <c r="M28" i="10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tarkkala</author>
  </authors>
  <commentList>
    <comment ref="I1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Kysymyksessä annetut kapasiteetti-
ja materiaalirajoitteet</t>
        </r>
      </text>
    </comment>
    <comment ref="G1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=SUMPRODUCT(B13:F13;$B$21:$F$21)</t>
        </r>
      </text>
    </comment>
    <comment ref="B20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=15-(4*0,5+2*1,5)</t>
        </r>
      </text>
    </comment>
    <comment ref="G21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=SUMPRODUCT(B20:F20;$B$21:$F$21)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tarkkala</author>
  </authors>
  <commentList>
    <comment ref="C20" authorId="0" shapeId="0" xr:uid="{00000000-0006-0000-0200-000001000000}">
      <text>
        <r>
          <rPr>
            <b/>
            <sz val="16"/>
            <color indexed="81"/>
            <rFont val="Tahoma"/>
            <family val="2"/>
          </rPr>
          <t>Minimiosuusrajoitteita varten pitää hieman pyörittää
kaavaa jotta saadaan eri raaka-aineille taseyhtälöön
kertoimet. Esimerkiksi Gourmet sekoituksessa tuli olla
vähintään 45% Almondeja. Perusmuodossaan kaava on;
”Almonds / (Almonds+Walnuts+Peanuts) ≥ 0,45”
Pienellä pyörityksellä rajoite kääntyy muotoon:
=&gt; Almonds ≥ 0,45 (Almonds+Walnuts+Peanuts)
=&gt; Almonds ≥ 0,45 Almonds + 0,45 Walnuts + 0,45 Peanuts
=&gt; 0,55 Almonds - 0,45 Walnuts - 0,45 Peanuts ≥ 0</t>
        </r>
      </text>
    </comment>
    <comment ref="M28" authorId="0" shapeId="0" xr:uid="{00000000-0006-0000-0200-000002000000}">
      <text>
        <r>
          <rPr>
            <b/>
            <sz val="14"/>
            <color indexed="81"/>
            <rFont val="Tahoma"/>
            <family val="2"/>
          </rPr>
          <t>=SUMPRODUCT(B27:L27;$B$28:$L$28)</t>
        </r>
      </text>
    </comment>
  </commentList>
</comments>
</file>

<file path=xl/sharedStrings.xml><?xml version="1.0" encoding="utf-8"?>
<sst xmlns="http://schemas.openxmlformats.org/spreadsheetml/2006/main" count="206" uniqueCount="130">
  <si>
    <t>Tuotto</t>
  </si>
  <si>
    <t>Rajoitteet</t>
  </si>
  <si>
    <t>A</t>
  </si>
  <si>
    <t>B</t>
  </si>
  <si>
    <t>C</t>
  </si>
  <si>
    <t>D</t>
  </si>
  <si>
    <t>E</t>
  </si>
  <si>
    <t>Total</t>
  </si>
  <si>
    <t>RHS</t>
  </si>
  <si>
    <t>Kone 1</t>
  </si>
  <si>
    <t>&lt;=</t>
  </si>
  <si>
    <t>Kone 2</t>
  </si>
  <si>
    <t>Kone 3</t>
  </si>
  <si>
    <t>Kone 4</t>
  </si>
  <si>
    <t>Materiaali 1</t>
  </si>
  <si>
    <t>Materiaali 2</t>
  </si>
  <si>
    <t>Kate per veitsi</t>
  </si>
  <si>
    <t>Määrät</t>
  </si>
  <si>
    <t>Target Cell (Max)</t>
  </si>
  <si>
    <t>Cell</t>
  </si>
  <si>
    <t>Name</t>
  </si>
  <si>
    <t>Original Value</t>
  </si>
  <si>
    <t>Final Value</t>
  </si>
  <si>
    <t>$G$18</t>
  </si>
  <si>
    <t>Tuotantomäärät Tuotto</t>
  </si>
  <si>
    <t>Adjustable Cells</t>
  </si>
  <si>
    <t>$B$18</t>
  </si>
  <si>
    <t>Tuotantomäärät A</t>
  </si>
  <si>
    <t>$C$18</t>
  </si>
  <si>
    <t>Tuotantomäärät B</t>
  </si>
  <si>
    <t>$D$18</t>
  </si>
  <si>
    <t>Tuotantomäärät C</t>
  </si>
  <si>
    <t>$E$18</t>
  </si>
  <si>
    <t>Tuotantomäärät D</t>
  </si>
  <si>
    <t>$F$18</t>
  </si>
  <si>
    <t>Tuotantomäärät E</t>
  </si>
  <si>
    <t>Constraints</t>
  </si>
  <si>
    <t>Cell Value</t>
  </si>
  <si>
    <t>Formula</t>
  </si>
  <si>
    <t>Status</t>
  </si>
  <si>
    <t>Slack</t>
  </si>
  <si>
    <t>$G$10</t>
  </si>
  <si>
    <t>Kone 1 Total</t>
  </si>
  <si>
    <t>$G$10&lt;=$I$10</t>
  </si>
  <si>
    <t>Binding</t>
  </si>
  <si>
    <t>$G$11</t>
  </si>
  <si>
    <t>Kone 2 Total</t>
  </si>
  <si>
    <t>$G$11&lt;=$I$11</t>
  </si>
  <si>
    <t>$G$12</t>
  </si>
  <si>
    <t>Kone 3 Total</t>
  </si>
  <si>
    <t>$G$12&lt;=$I$12</t>
  </si>
  <si>
    <t>$G$13</t>
  </si>
  <si>
    <t>Kone 4 Total</t>
  </si>
  <si>
    <t>$G$13&lt;=$I$13</t>
  </si>
  <si>
    <t>Not Binding</t>
  </si>
  <si>
    <t>$G$14</t>
  </si>
  <si>
    <t>Materiaali 1 Total</t>
  </si>
  <si>
    <t>$G$14&lt;=$I$14</t>
  </si>
  <si>
    <t>$G$15</t>
  </si>
  <si>
    <t>Materiaali 2 Total</t>
  </si>
  <si>
    <t>$G$15&lt;=$I$15</t>
  </si>
  <si>
    <t>Final</t>
  </si>
  <si>
    <t>Reduced</t>
  </si>
  <si>
    <t>Value</t>
  </si>
  <si>
    <t>Target</t>
  </si>
  <si>
    <t>Adjustable</t>
  </si>
  <si>
    <t>Lower</t>
  </si>
  <si>
    <t>Upper</t>
  </si>
  <si>
    <t>Limit</t>
  </si>
  <si>
    <t>Result</t>
  </si>
  <si>
    <t>Almonds in Almonds</t>
  </si>
  <si>
    <t>Almonds in Gourmet</t>
  </si>
  <si>
    <t>Almonds in Fancy</t>
  </si>
  <si>
    <t>Almonds in Thrifty</t>
  </si>
  <si>
    <t>Walnuts in Walnuts</t>
  </si>
  <si>
    <t>Walnuts in Gourmet</t>
  </si>
  <si>
    <t>Walnuts in Fancy</t>
  </si>
  <si>
    <t>Walnuts in Thrifty</t>
  </si>
  <si>
    <t>Penuts in Gourmet</t>
  </si>
  <si>
    <t>Peanuts in Fancy</t>
  </si>
  <si>
    <t>Peanuts in Thrifty</t>
  </si>
  <si>
    <t>Tarjonta - Almonds</t>
  </si>
  <si>
    <t>Tarjonta - Walnuts</t>
  </si>
  <si>
    <t>Kysyntä - Almonds</t>
  </si>
  <si>
    <t>=</t>
  </si>
  <si>
    <t>Kysyntä - Walnuts</t>
  </si>
  <si>
    <t>Kysyntä - Gourmet</t>
  </si>
  <si>
    <t>Kysyntä - Fancy</t>
  </si>
  <si>
    <t>Kysyntä - Thrifty</t>
  </si>
  <si>
    <t>Osuus - Almonds in Gourmet</t>
  </si>
  <si>
    <t>=&gt;</t>
  </si>
  <si>
    <t>Osuus - Almonds in Fancy</t>
  </si>
  <si>
    <t>Osuus - Almonds in Thrifty</t>
  </si>
  <si>
    <t>Osuus - Walnuts in Gourmet</t>
  </si>
  <si>
    <t>Osuus - Walnuts in Fancy</t>
  </si>
  <si>
    <t>Osuus - Walnuts in Thrifty</t>
  </si>
  <si>
    <t>Kustannus</t>
  </si>
  <si>
    <t>Almonds</t>
  </si>
  <si>
    <t>Walnuts</t>
  </si>
  <si>
    <t>Peanuts</t>
  </si>
  <si>
    <t>Gourmet</t>
  </si>
  <si>
    <t>Fancy</t>
  </si>
  <si>
    <t>Thrifty</t>
  </si>
  <si>
    <t>Sekoitusehdotus:</t>
  </si>
  <si>
    <t>Answer Report</t>
  </si>
  <si>
    <t>Sensitivity Report</t>
  </si>
  <si>
    <t>Limits Report</t>
  </si>
  <si>
    <t>$B$21</t>
  </si>
  <si>
    <t>Määrät A</t>
  </si>
  <si>
    <t>$C$21</t>
  </si>
  <si>
    <t>Määrät B</t>
  </si>
  <si>
    <t>$D$21</t>
  </si>
  <si>
    <t>Määrät C</t>
  </si>
  <si>
    <t>$E$21</t>
  </si>
  <si>
    <t>Määrät D</t>
  </si>
  <si>
    <t>$F$21</t>
  </si>
  <si>
    <t>Määrät E</t>
  </si>
  <si>
    <t>$G$16</t>
  </si>
  <si>
    <t>$G$17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</si>
  <si>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</si>
  <si>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</si>
  <si>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</si>
  <si>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</si>
  <si>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</si>
  <si>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</si>
  <si>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</si>
  <si>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</si>
  <si>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</si>
  <si>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</si>
  <si>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Eri veitsimallien tuotantoajat per kpl ja raaka-ainetarpeet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</si>
</sst>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color indexed="9"/>
      <name val="Arial"/>
      <family val="2"/>
    </font>
    <font>
      <b/>
      <sz val="16"/>
      <color indexed="81"/>
      <name val="Tahoma"/>
      <family val="2"/>
    </font>
    <font>
      <sz val="14"/>
      <name val="Arial"/>
      <family val="2"/>
    </font>
    <font>
      <b/>
      <sz val="14"/>
      <color indexed="81"/>
      <name val="Tahoma"/>
      <family val="2"/>
    </font>
    <font>
      <i/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i/>
      <sz val="18"/>
      <name val="Arial"/>
      <family val="2"/>
    </font>
    <font>
      <b/>
      <sz val="10"/>
      <color indexed="18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>
      <protection locked="0"/>
    </xf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6" fillId="0" borderId="1" xfId="0" applyFont="1" applyFill="1" applyBorder="1" applyAlignment="1">
      <alignment horizontal="center"/>
    </xf>
    <xf numFmtId="0" fontId="0" fillId="0" borderId="2" xfId="0" applyFill="1" applyBorder="1" applyAlignment="1"/>
    <xf numFmtId="0" fontId="0" fillId="0" borderId="3" xfId="0" applyFill="1" applyBorder="1" applyAlignment="1"/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/>
    </xf>
    <xf numFmtId="0" fontId="9" fillId="2" borderId="0" xfId="0" applyFont="1" applyFill="1"/>
    <xf numFmtId="0" fontId="8" fillId="3" borderId="13" xfId="0" applyFont="1" applyFill="1" applyBorder="1" applyAlignment="1">
      <alignment horizontal="left"/>
    </xf>
    <xf numFmtId="1" fontId="9" fillId="2" borderId="14" xfId="0" applyNumberFormat="1" applyFont="1" applyFill="1" applyBorder="1" applyAlignment="1">
      <alignment horizontal="center"/>
    </xf>
    <xf numFmtId="1" fontId="9" fillId="2" borderId="15" xfId="0" applyNumberFormat="1" applyFont="1" applyFill="1" applyBorder="1" applyAlignment="1">
      <alignment horizontal="center"/>
    </xf>
    <xf numFmtId="1" fontId="9" fillId="2" borderId="16" xfId="0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3" xfId="0" quotePrefix="1" applyFont="1" applyFill="1" applyBorder="1" applyAlignment="1">
      <alignment horizontal="center"/>
    </xf>
    <xf numFmtId="0" fontId="8" fillId="3" borderId="18" xfId="0" applyFont="1" applyFill="1" applyBorder="1"/>
    <xf numFmtId="1" fontId="9" fillId="2" borderId="19" xfId="0" applyNumberFormat="1" applyFont="1" applyFill="1" applyBorder="1" applyAlignment="1">
      <alignment horizontal="center"/>
    </xf>
    <xf numFmtId="1" fontId="9" fillId="2" borderId="20" xfId="0" applyNumberFormat="1" applyFont="1" applyFill="1" applyBorder="1" applyAlignment="1">
      <alignment horizontal="center"/>
    </xf>
    <xf numFmtId="1" fontId="9" fillId="2" borderId="21" xfId="0" applyNumberFormat="1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18" xfId="0" quotePrefix="1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9" fillId="2" borderId="19" xfId="0" applyNumberFormat="1" applyFont="1" applyFill="1" applyBorder="1" applyAlignment="1">
      <alignment horizontal="center"/>
    </xf>
    <xf numFmtId="2" fontId="9" fillId="2" borderId="20" xfId="0" applyNumberFormat="1" applyFont="1" applyFill="1" applyBorder="1" applyAlignment="1">
      <alignment horizontal="center"/>
    </xf>
    <xf numFmtId="2" fontId="9" fillId="2" borderId="21" xfId="0" applyNumberFormat="1" applyFont="1" applyFill="1" applyBorder="1" applyAlignment="1">
      <alignment horizontal="center"/>
    </xf>
    <xf numFmtId="0" fontId="8" fillId="3" borderId="24" xfId="0" applyFont="1" applyFill="1" applyBorder="1"/>
    <xf numFmtId="2" fontId="9" fillId="2" borderId="25" xfId="0" applyNumberFormat="1" applyFont="1" applyFill="1" applyBorder="1" applyAlignment="1">
      <alignment horizontal="center"/>
    </xf>
    <xf numFmtId="2" fontId="9" fillId="2" borderId="26" xfId="0" applyNumberFormat="1" applyFont="1" applyFill="1" applyBorder="1" applyAlignment="1">
      <alignment horizontal="center"/>
    </xf>
    <xf numFmtId="2" fontId="9" fillId="2" borderId="27" xfId="0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4" xfId="0" quotePrefix="1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8" fillId="2" borderId="0" xfId="0" applyFont="1" applyFill="1"/>
    <xf numFmtId="0" fontId="8" fillId="2" borderId="30" xfId="0" applyFont="1" applyFill="1" applyBorder="1"/>
    <xf numFmtId="2" fontId="10" fillId="4" borderId="7" xfId="0" applyNumberFormat="1" applyFont="1" applyFill="1" applyBorder="1" applyAlignment="1">
      <alignment horizontal="center"/>
    </xf>
    <xf numFmtId="2" fontId="10" fillId="4" borderId="31" xfId="0" applyNumberFormat="1" applyFont="1" applyFill="1" applyBorder="1" applyAlignment="1">
      <alignment horizontal="center"/>
    </xf>
    <xf numFmtId="2" fontId="10" fillId="4" borderId="8" xfId="0" applyNumberFormat="1" applyFont="1" applyFill="1" applyBorder="1" applyAlignment="1">
      <alignment horizontal="center"/>
    </xf>
    <xf numFmtId="0" fontId="8" fillId="5" borderId="32" xfId="0" applyFont="1" applyFill="1" applyBorder="1" applyAlignment="1">
      <alignment horizontal="left"/>
    </xf>
    <xf numFmtId="1" fontId="9" fillId="5" borderId="33" xfId="1" applyNumberFormat="1" applyFont="1" applyFill="1" applyBorder="1" applyAlignment="1">
      <alignment horizontal="center"/>
      <protection locked="0"/>
    </xf>
    <xf numFmtId="0" fontId="13" fillId="2" borderId="0" xfId="0" applyFont="1" applyFill="1"/>
    <xf numFmtId="0" fontId="13" fillId="2" borderId="0" xfId="0" applyFont="1" applyFill="1" applyAlignment="1">
      <alignment horizontal="center"/>
    </xf>
    <xf numFmtId="9" fontId="10" fillId="6" borderId="21" xfId="2" applyFont="1" applyFill="1" applyBorder="1" applyAlignment="1">
      <alignment horizontal="center"/>
    </xf>
    <xf numFmtId="0" fontId="8" fillId="2" borderId="0" xfId="0" applyFont="1" applyFill="1" applyBorder="1"/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left" indent="1"/>
    </xf>
    <xf numFmtId="0" fontId="8" fillId="3" borderId="18" xfId="0" applyFont="1" applyFill="1" applyBorder="1" applyAlignment="1">
      <alignment horizontal="left" indent="1"/>
    </xf>
    <xf numFmtId="0" fontId="8" fillId="3" borderId="24" xfId="0" applyFont="1" applyFill="1" applyBorder="1" applyAlignment="1">
      <alignment horizontal="left" indent="1"/>
    </xf>
    <xf numFmtId="9" fontId="10" fillId="6" borderId="34" xfId="2" applyFont="1" applyFill="1" applyBorder="1" applyAlignment="1">
      <alignment horizontal="center"/>
    </xf>
    <xf numFmtId="9" fontId="10" fillId="6" borderId="35" xfId="2" applyFont="1" applyFill="1" applyBorder="1" applyAlignment="1">
      <alignment horizontal="center"/>
    </xf>
    <xf numFmtId="9" fontId="10" fillId="6" borderId="36" xfId="2" applyFont="1" applyFill="1" applyBorder="1" applyAlignment="1">
      <alignment horizontal="center"/>
    </xf>
    <xf numFmtId="9" fontId="10" fillId="6" borderId="19" xfId="2" applyFont="1" applyFill="1" applyBorder="1" applyAlignment="1">
      <alignment horizontal="center"/>
    </xf>
    <xf numFmtId="9" fontId="10" fillId="6" borderId="37" xfId="2" applyFont="1" applyFill="1" applyBorder="1" applyAlignment="1">
      <alignment horizontal="center"/>
    </xf>
    <xf numFmtId="9" fontId="13" fillId="6" borderId="25" xfId="2" applyFont="1" applyFill="1" applyBorder="1" applyAlignment="1">
      <alignment horizontal="center"/>
    </xf>
    <xf numFmtId="9" fontId="13" fillId="6" borderId="27" xfId="2" applyFont="1" applyFill="1" applyBorder="1" applyAlignment="1">
      <alignment horizontal="center"/>
    </xf>
    <xf numFmtId="9" fontId="13" fillId="6" borderId="38" xfId="2" applyFont="1" applyFill="1" applyBorder="1" applyAlignment="1">
      <alignment horizontal="center"/>
    </xf>
    <xf numFmtId="1" fontId="9" fillId="5" borderId="39" xfId="1" applyNumberFormat="1" applyFont="1" applyFill="1" applyBorder="1" applyAlignment="1">
      <alignment horizontal="center"/>
      <protection locked="0"/>
    </xf>
    <xf numFmtId="1" fontId="9" fillId="5" borderId="40" xfId="1" applyNumberFormat="1" applyFont="1" applyFill="1" applyBorder="1" applyAlignment="1">
      <alignment horizontal="center"/>
      <protection locked="0"/>
    </xf>
    <xf numFmtId="0" fontId="15" fillId="2" borderId="0" xfId="0" applyFont="1" applyFill="1"/>
    <xf numFmtId="0" fontId="16" fillId="2" borderId="0" xfId="0" applyFont="1" applyFill="1"/>
    <xf numFmtId="0" fontId="16" fillId="2" borderId="6" xfId="0" applyFont="1" applyFill="1" applyBorder="1" applyAlignment="1">
      <alignment horizontal="left"/>
    </xf>
    <xf numFmtId="0" fontId="16" fillId="3" borderId="7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0" fontId="16" fillId="2" borderId="42" xfId="0" applyFont="1" applyFill="1" applyBorder="1" applyAlignment="1">
      <alignment horizontal="center"/>
    </xf>
    <xf numFmtId="0" fontId="16" fillId="2" borderId="43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left"/>
    </xf>
    <xf numFmtId="0" fontId="13" fillId="2" borderId="17" xfId="0" applyFont="1" applyFill="1" applyBorder="1" applyAlignment="1">
      <alignment horizontal="center"/>
    </xf>
    <xf numFmtId="0" fontId="13" fillId="2" borderId="13" xfId="0" quotePrefix="1" applyFont="1" applyFill="1" applyBorder="1" applyAlignment="1">
      <alignment horizontal="center"/>
    </xf>
    <xf numFmtId="0" fontId="15" fillId="4" borderId="44" xfId="0" applyFont="1" applyFill="1" applyBorder="1" applyAlignment="1">
      <alignment horizontal="center"/>
    </xf>
    <xf numFmtId="0" fontId="16" fillId="3" borderId="18" xfId="0" applyFont="1" applyFill="1" applyBorder="1"/>
    <xf numFmtId="0" fontId="13" fillId="2" borderId="22" xfId="0" applyFont="1" applyFill="1" applyBorder="1" applyAlignment="1">
      <alignment horizontal="center"/>
    </xf>
    <xf numFmtId="0" fontId="13" fillId="2" borderId="18" xfId="0" quotePrefix="1" applyFont="1" applyFill="1" applyBorder="1" applyAlignment="1">
      <alignment horizontal="center"/>
    </xf>
    <xf numFmtId="0" fontId="15" fillId="4" borderId="23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left"/>
    </xf>
    <xf numFmtId="0" fontId="16" fillId="3" borderId="24" xfId="0" applyFont="1" applyFill="1" applyBorder="1" applyAlignment="1">
      <alignment horizontal="left"/>
    </xf>
    <xf numFmtId="0" fontId="13" fillId="2" borderId="28" xfId="0" applyFont="1" applyFill="1" applyBorder="1" applyAlignment="1">
      <alignment horizontal="center"/>
    </xf>
    <xf numFmtId="0" fontId="13" fillId="2" borderId="24" xfId="0" quotePrefix="1" applyFont="1" applyFill="1" applyBorder="1" applyAlignment="1">
      <alignment horizontal="center"/>
    </xf>
    <xf numFmtId="0" fontId="15" fillId="4" borderId="29" xfId="0" applyFont="1" applyFill="1" applyBorder="1" applyAlignment="1">
      <alignment horizontal="center"/>
    </xf>
    <xf numFmtId="0" fontId="16" fillId="2" borderId="3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16" fillId="5" borderId="32" xfId="0" applyFont="1" applyFill="1" applyBorder="1" applyAlignment="1">
      <alignment horizontal="left"/>
    </xf>
    <xf numFmtId="0" fontId="13" fillId="5" borderId="39" xfId="1" applyFont="1" applyFill="1" applyBorder="1" applyAlignment="1">
      <alignment horizontal="center"/>
      <protection locked="0"/>
    </xf>
    <xf numFmtId="1" fontId="13" fillId="5" borderId="33" xfId="1" applyNumberFormat="1" applyFont="1" applyFill="1" applyBorder="1" applyAlignment="1">
      <alignment horizontal="center"/>
      <protection locked="0"/>
    </xf>
    <xf numFmtId="0" fontId="13" fillId="5" borderId="33" xfId="1" applyFont="1" applyFill="1" applyBorder="1" applyAlignment="1">
      <alignment horizontal="center"/>
      <protection locked="0"/>
    </xf>
    <xf numFmtId="0" fontId="13" fillId="5" borderId="45" xfId="1" applyFont="1" applyFill="1" applyBorder="1" applyAlignment="1">
      <alignment horizontal="center"/>
      <protection locked="0"/>
    </xf>
    <xf numFmtId="0" fontId="0" fillId="2" borderId="46" xfId="0" applyFill="1" applyBorder="1"/>
    <xf numFmtId="0" fontId="0" fillId="2" borderId="46" xfId="0" applyFill="1" applyBorder="1" applyAlignment="1">
      <alignment horizontal="center"/>
    </xf>
    <xf numFmtId="0" fontId="13" fillId="2" borderId="46" xfId="0" applyFont="1" applyFill="1" applyBorder="1"/>
    <xf numFmtId="0" fontId="13" fillId="2" borderId="46" xfId="0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8" fillId="0" borderId="0" xfId="0" applyFont="1"/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2" fontId="10" fillId="2" borderId="34" xfId="0" applyNumberFormat="1" applyFont="1" applyFill="1" applyBorder="1" applyAlignment="1">
      <alignment horizontal="center"/>
    </xf>
    <xf numFmtId="2" fontId="10" fillId="2" borderId="35" xfId="0" applyNumberFormat="1" applyFont="1" applyFill="1" applyBorder="1" applyAlignment="1">
      <alignment horizontal="center"/>
    </xf>
    <xf numFmtId="2" fontId="10" fillId="2" borderId="47" xfId="0" applyNumberFormat="1" applyFont="1" applyFill="1" applyBorder="1" applyAlignment="1">
      <alignment horizontal="center"/>
    </xf>
    <xf numFmtId="2" fontId="10" fillId="2" borderId="19" xfId="0" applyNumberFormat="1" applyFont="1" applyFill="1" applyBorder="1" applyAlignment="1">
      <alignment horizontal="center"/>
    </xf>
    <xf numFmtId="2" fontId="10" fillId="2" borderId="21" xfId="0" applyNumberFormat="1" applyFont="1" applyFill="1" applyBorder="1" applyAlignment="1">
      <alignment horizontal="center"/>
    </xf>
    <xf numFmtId="2" fontId="10" fillId="2" borderId="48" xfId="0" applyNumberFormat="1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6" fillId="2" borderId="3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7" fillId="7" borderId="32" xfId="0" applyFont="1" applyFill="1" applyBorder="1" applyAlignment="1">
      <alignment horizontal="center"/>
    </xf>
    <xf numFmtId="0" fontId="17" fillId="7" borderId="46" xfId="0" applyFont="1" applyFill="1" applyBorder="1" applyAlignment="1">
      <alignment horizontal="center"/>
    </xf>
    <xf numFmtId="0" fontId="17" fillId="7" borderId="50" xfId="0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1" fontId="11" fillId="7" borderId="32" xfId="0" applyNumberFormat="1" applyFont="1" applyFill="1" applyBorder="1" applyAlignment="1">
      <alignment horizontal="center"/>
    </xf>
    <xf numFmtId="1" fontId="11" fillId="7" borderId="46" xfId="0" applyNumberFormat="1" applyFont="1" applyFill="1" applyBorder="1" applyAlignment="1">
      <alignment horizontal="center"/>
    </xf>
    <xf numFmtId="1" fontId="11" fillId="7" borderId="50" xfId="0" applyNumberFormat="1" applyFont="1" applyFill="1" applyBorder="1" applyAlignment="1">
      <alignment horizontal="center"/>
    </xf>
  </cellXfs>
  <cellStyles count="3">
    <cellStyle name="Adjustable" xfId="1" xr:uid="{00000000-0005-0000-0000-000000000000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9</xdr:col>
      <xdr:colOff>0</xdr:colOff>
      <xdr:row>6</xdr:row>
      <xdr:rowOff>190500</xdr:rowOff>
    </xdr:to>
    <xdr:sp macro="" textlink="">
      <xdr:nvSpPr>
        <xdr:cNvPr id="121857" name="Text Box 1">
          <a:extLst>
            <a:ext uri="{FF2B5EF4-FFF2-40B4-BE49-F238E27FC236}">
              <a16:creationId xmlns:a16="http://schemas.microsoft.com/office/drawing/2014/main" id="{00000000-0008-0000-0000-000001DC0100}"/>
            </a:ext>
          </a:extLst>
        </xdr:cNvPr>
        <xdr:cNvSpPr txBox="1">
          <a:spLocks noChangeArrowheads="1"/>
        </xdr:cNvSpPr>
      </xdr:nvSpPr>
      <xdr:spPr bwMode="auto">
        <a:xfrm>
          <a:off x="95250" y="95250"/>
          <a:ext cx="7381875" cy="1514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Veitsiä valmistava yritys pohtii mitä tuotevalikoimansa tuotteita sen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kannattasi tuottoja maksimoidessaan valmistaa. Tuotteiden myyntihinnat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vaihtelevat kuten myös niiden tarvitsemat konetunnit ja raaka-ainemäärät.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Lisäksi tuotannon viidellä koneella on jokaisella rajoitettu kapasiteetti ja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tuotannossa käytettyä materiaaliakaan ei ole rajattomasti.</a:t>
          </a:r>
        </a:p>
      </xdr:txBody>
    </xdr:sp>
    <xdr:clientData/>
  </xdr:twoCellAnchor>
  <xdr:oneCellAnchor>
    <xdr:from>
      <xdr:col>0</xdr:col>
      <xdr:colOff>180975</xdr:colOff>
      <xdr:row>7</xdr:row>
      <xdr:rowOff>57150</xdr:rowOff>
    </xdr:from>
    <xdr:ext cx="3449662" cy="523220"/>
    <xdr:sp macro="" textlink="">
      <xdr:nvSpPr>
        <xdr:cNvPr id="121863" name="Text Box 7">
          <a:extLst>
            <a:ext uri="{FF2B5EF4-FFF2-40B4-BE49-F238E27FC236}">
              <a16:creationId xmlns:a16="http://schemas.microsoft.com/office/drawing/2014/main" id="{00000000-0008-0000-0000-000007DC0100}"/>
            </a:ext>
          </a:extLst>
        </xdr:cNvPr>
        <xdr:cNvSpPr txBox="1">
          <a:spLocks noChangeArrowheads="1"/>
        </xdr:cNvSpPr>
      </xdr:nvSpPr>
      <xdr:spPr bwMode="auto">
        <a:xfrm>
          <a:off x="180975" y="1724025"/>
          <a:ext cx="3449662" cy="523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 Tehtävässä annetut tiedot kursiivilla</a:t>
          </a:r>
        </a:p>
        <a:p>
          <a:pPr algn="l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 Minimoitava kustannusfunktio punaisella pohjalla</a:t>
          </a:r>
        </a:p>
        <a:p>
          <a:pPr algn="l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 Optimoitavat määrät keltaisella pohjalla</a:t>
          </a:r>
        </a:p>
      </xdr:txBody>
    </xdr:sp>
    <xdr:clientData/>
  </xdr:oneCellAnchor>
  <xdr:oneCellAnchor>
    <xdr:from>
      <xdr:col>0</xdr:col>
      <xdr:colOff>114300</xdr:colOff>
      <xdr:row>23</xdr:row>
      <xdr:rowOff>19050</xdr:rowOff>
    </xdr:from>
    <xdr:ext cx="7134225" cy="714375"/>
    <xdr:sp macro="" textlink="">
      <xdr:nvSpPr>
        <xdr:cNvPr id="121868" name="Text Box 12">
          <a:extLst>
            <a:ext uri="{FF2B5EF4-FFF2-40B4-BE49-F238E27FC236}">
              <a16:creationId xmlns:a16="http://schemas.microsoft.com/office/drawing/2014/main" id="{00000000-0008-0000-0000-00000CDC0100}"/>
            </a:ext>
          </a:extLst>
        </xdr:cNvPr>
        <xdr:cNvSpPr txBox="1">
          <a:spLocks noChangeArrowheads="1"/>
        </xdr:cNvSpPr>
      </xdr:nvSpPr>
      <xdr:spPr bwMode="auto">
        <a:xfrm>
          <a:off x="114300" y="5495925"/>
          <a:ext cx="7172325" cy="723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27432" bIns="0" anchor="t" upright="1">
          <a:spAutoFit/>
        </a:bodyPr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Kyseessä varsin suoraviivainen tuotevalikoimapäätös. Rajoiteyhtälöt kirjoitetaan</a:t>
          </a: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taulukkomuoton (esim. kone 1 tyyliin 0,05A+0,15B+0,20C+0,15D+0,05E ≤ 1500)</a:t>
          </a: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ja maksimoidaan solverilla. :)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752475</xdr:colOff>
      <xdr:row>9</xdr:row>
      <xdr:rowOff>57150</xdr:rowOff>
    </xdr:to>
    <xdr:sp macro="" textlink="">
      <xdr:nvSpPr>
        <xdr:cNvPr id="122881" name="Text Box 1">
          <a:extLst>
            <a:ext uri="{FF2B5EF4-FFF2-40B4-BE49-F238E27FC236}">
              <a16:creationId xmlns:a16="http://schemas.microsoft.com/office/drawing/2014/main" id="{00000000-0008-0000-0200-000001E001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6840200" cy="2200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lnSpc>
              <a:spcPts val="20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Snack-yrityksen valikoimaan kuuluu viisi erilaista paunan napostelupussia; almond, walnut, gourmet, fancy ja thrifty. Almond ja walnut pussien sisällöt ovat ns. puhtaita</a:t>
          </a:r>
        </a:p>
        <a:p>
          <a:pPr algn="l" rtl="0">
            <a:lnSpc>
              <a:spcPts val="20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eli 100% sisällöstä on joko almondia tai walnuttia. Vastaavasti gourmet pussissa pitää olla vähintään 45% almondeja ja 45% walnutteja, loput voi olla peanutseja.</a:t>
          </a:r>
        </a:p>
        <a:p>
          <a:pPr algn="l" rtl="0">
            <a:lnSpc>
              <a:spcPts val="20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Fancy ja Thrifty pusseissa almondeja ja walnutteja tulee kumpiakin olla vähintään 30% ja 20% (loput voi olla peanutseja). </a:t>
          </a:r>
        </a:p>
        <a:p>
          <a:pPr algn="l" rtl="0">
            <a:lnSpc>
              <a:spcPts val="2000"/>
            </a:lnSpc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20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Yritys maksaa almondeista $0,80 per pauna, walnuteista $0,60 per pauna ja peanutseista $0,35 per pauna. Almondeja yritys pystyy ostamaan maksimaalisesti</a:t>
          </a:r>
        </a:p>
        <a:p>
          <a:pPr algn="l" rtl="0">
            <a:lnSpc>
              <a:spcPts val="19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3000 paunaa ja walnutseja hieman vähemmän eli 2000 paunaa. Eri pussien kysynnäksi on arvioitu almonds 1250, walnuts 750, gourmet 1000, fancy 500 ja thrifty</a:t>
          </a:r>
        </a:p>
        <a:p>
          <a:pPr algn="l" rtl="0">
            <a:lnSpc>
              <a:spcPts val="19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1500 paunan pussia. Jos yritys haluaa vastata kysyntään minimoiden kustannuksensa mitä sen tulisi tehdä?</a:t>
          </a:r>
        </a:p>
      </xdr:txBody>
    </xdr:sp>
    <xdr:clientData/>
  </xdr:twoCellAnchor>
  <xdr:oneCellAnchor>
    <xdr:from>
      <xdr:col>0</xdr:col>
      <xdr:colOff>428625</xdr:colOff>
      <xdr:row>42</xdr:row>
      <xdr:rowOff>19050</xdr:rowOff>
    </xdr:from>
    <xdr:ext cx="10656117" cy="1631577"/>
    <xdr:sp macro="" textlink="">
      <xdr:nvSpPr>
        <xdr:cNvPr id="122887" name="Text Box 7">
          <a:extLst>
            <a:ext uri="{FF2B5EF4-FFF2-40B4-BE49-F238E27FC236}">
              <a16:creationId xmlns:a16="http://schemas.microsoft.com/office/drawing/2014/main" id="{00000000-0008-0000-0200-000007E00100}"/>
            </a:ext>
          </a:extLst>
        </xdr:cNvPr>
        <xdr:cNvSpPr txBox="1">
          <a:spLocks noChangeArrowheads="1"/>
        </xdr:cNvSpPr>
      </xdr:nvSpPr>
      <xdr:spPr bwMode="auto">
        <a:xfrm>
          <a:off x="428625" y="10134600"/>
          <a:ext cx="10744200" cy="1666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18288" bIns="0" anchor="t" upright="1">
          <a:spAutoFit/>
        </a:bodyPr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Tehtävän "hankala" kohta on juuri taseyhtälöiden kertoimien määrittäminen. Osuusrajoitteet</a:t>
          </a: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voitaisiin merkitä luonnollisesti myös ilman taseyhtälöä esim. kun gourmet kysyntä on</a:t>
          </a: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1000 paunaa niin almonds in gourmet tulisi siinä olla vähintään 450 paunaa (45%).</a:t>
          </a: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Mallin käytettävyyden kannalta lukujen laittaminen RHS puolelle kuitenkin jälleen hankaloittaa</a:t>
          </a: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mallin käytettävyyttä. Jos esim. gourmet kysyntä nousisikin 1200 paunaa niin silloin jouduttaisiin</a:t>
          </a: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solun O17 lisäksi päivittämään solu O20 540 paunaksi. Nyt käytetyillä taseyhtälöillä tätä ei tarvitse tehdä. </a:t>
          </a:r>
        </a:p>
      </xdr:txBody>
    </xdr:sp>
    <xdr:clientData/>
  </xdr:oneCellAnchor>
  <xdr:twoCellAnchor editAs="oneCell">
    <xdr:from>
      <xdr:col>0</xdr:col>
      <xdr:colOff>0</xdr:colOff>
      <xdr:row>36</xdr:row>
      <xdr:rowOff>76200</xdr:rowOff>
    </xdr:from>
    <xdr:to>
      <xdr:col>4</xdr:col>
      <xdr:colOff>0</xdr:colOff>
      <xdr:row>40</xdr:row>
      <xdr:rowOff>0</xdr:rowOff>
    </xdr:to>
    <xdr:sp macro="" textlink="">
      <xdr:nvSpPr>
        <xdr:cNvPr id="122888" name="Text Box 8">
          <a:extLst>
            <a:ext uri="{FF2B5EF4-FFF2-40B4-BE49-F238E27FC236}">
              <a16:creationId xmlns:a16="http://schemas.microsoft.com/office/drawing/2014/main" id="{00000000-0008-0000-0200-000008E001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60102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Minimivaatimukset näköjään juuri täyttävät ja pussit sisältävät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halpoja peanutseja niin paljon kuin markkinointilupausten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täyttäminen vaatii.</a:t>
          </a:r>
        </a:p>
        <a:p>
          <a:pPr algn="ctr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9</xdr:col>
      <xdr:colOff>304800</xdr:colOff>
      <xdr:row>43</xdr:row>
      <xdr:rowOff>142875</xdr:rowOff>
    </xdr:from>
    <xdr:ext cx="4689599" cy="842327"/>
    <xdr:sp macro="" textlink="">
      <xdr:nvSpPr>
        <xdr:cNvPr id="122890" name="Text Box 10">
          <a:extLst>
            <a:ext uri="{FF2B5EF4-FFF2-40B4-BE49-F238E27FC236}">
              <a16:creationId xmlns:a16="http://schemas.microsoft.com/office/drawing/2014/main" id="{00000000-0008-0000-0200-00000AE00100}"/>
            </a:ext>
          </a:extLst>
        </xdr:cNvPr>
        <xdr:cNvSpPr txBox="1">
          <a:spLocks noChangeArrowheads="1"/>
        </xdr:cNvSpPr>
      </xdr:nvSpPr>
      <xdr:spPr bwMode="auto">
        <a:xfrm>
          <a:off x="11839575" y="10496550"/>
          <a:ext cx="47910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- Annetut tiedot kursiivilla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- Minimoitava kustannusfunktio punaisella pohjalla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- Optimoinnin (solver) muuttujat keltaisella pohjalla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zoomScaleNormal="100" workbookViewId="0"/>
  </sheetViews>
  <sheetFormatPr defaultRowHeight="18" x14ac:dyDescent="0.25"/>
  <cols>
    <col min="1" max="1" width="23.85546875" style="49" customWidth="1"/>
    <col min="2" max="7" width="12.140625" style="49" customWidth="1"/>
    <col min="8" max="8" width="3.28515625" style="50" bestFit="1" customWidth="1"/>
    <col min="9" max="9" width="12.140625" style="49" customWidth="1"/>
    <col min="10" max="10" width="2.85546875" style="49" customWidth="1"/>
    <col min="11" max="16384" width="9.140625" style="49"/>
  </cols>
  <sheetData>
    <row r="1" spans="1:14" x14ac:dyDescent="0.25">
      <c r="K1" s="17"/>
      <c r="L1" s="17"/>
      <c r="N1" s="17"/>
    </row>
    <row r="2" spans="1:14" ht="18.75" x14ac:dyDescent="0.3">
      <c r="J2" s="69"/>
    </row>
    <row r="3" spans="1:14" ht="18.75" x14ac:dyDescent="0.3">
      <c r="J3" s="69"/>
    </row>
    <row r="4" spans="1:14" ht="18.75" x14ac:dyDescent="0.3">
      <c r="J4" s="69"/>
    </row>
    <row r="5" spans="1:14" ht="18.75" x14ac:dyDescent="0.3">
      <c r="J5" s="69"/>
    </row>
    <row r="6" spans="1:14" ht="18.75" x14ac:dyDescent="0.3">
      <c r="J6" s="69"/>
    </row>
    <row r="7" spans="1:14" ht="19.5" thickBot="1" x14ac:dyDescent="0.35">
      <c r="A7" s="102"/>
      <c r="B7" s="102"/>
      <c r="C7" s="102"/>
      <c r="D7" s="102"/>
      <c r="E7" s="102"/>
      <c r="F7" s="102"/>
      <c r="G7" s="102"/>
      <c r="H7" s="103"/>
      <c r="I7" s="102"/>
      <c r="J7" s="69"/>
    </row>
    <row r="8" spans="1:14" ht="18.75" x14ac:dyDescent="0.3">
      <c r="J8" s="69"/>
    </row>
    <row r="9" spans="1:14" ht="18.75" x14ac:dyDescent="0.3">
      <c r="J9" s="69"/>
    </row>
    <row r="10" spans="1:14" ht="18.75" thickBot="1" x14ac:dyDescent="0.3">
      <c r="H10" s="49"/>
      <c r="K10" s="70"/>
    </row>
    <row r="11" spans="1:14" ht="18.75" thickBot="1" x14ac:dyDescent="0.3">
      <c r="B11" s="134" t="s">
        <v>129</v>
      </c>
      <c r="C11" s="135"/>
      <c r="D11" s="135"/>
      <c r="E11" s="135"/>
      <c r="F11" s="136"/>
      <c r="H11" s="49"/>
      <c r="J11" s="70"/>
      <c r="K11" s="70"/>
    </row>
    <row r="12" spans="1:14" ht="18.75" thickBot="1" x14ac:dyDescent="0.3">
      <c r="A12" s="71" t="s">
        <v>1</v>
      </c>
      <c r="B12" s="72" t="s">
        <v>2</v>
      </c>
      <c r="C12" s="73" t="s">
        <v>3</v>
      </c>
      <c r="D12" s="73" t="s">
        <v>4</v>
      </c>
      <c r="E12" s="73" t="s">
        <v>5</v>
      </c>
      <c r="F12" s="74" t="s">
        <v>6</v>
      </c>
      <c r="G12" s="75" t="s">
        <v>7</v>
      </c>
      <c r="H12" s="76"/>
      <c r="I12" s="77" t="s">
        <v>8</v>
      </c>
    </row>
    <row r="13" spans="1:14" ht="18.75" x14ac:dyDescent="0.3">
      <c r="A13" s="78" t="s">
        <v>9</v>
      </c>
      <c r="B13" s="114">
        <v>0.05</v>
      </c>
      <c r="C13" s="115">
        <v>0.15</v>
      </c>
      <c r="D13" s="115">
        <v>0.2</v>
      </c>
      <c r="E13" s="115">
        <v>0.15</v>
      </c>
      <c r="F13" s="116">
        <v>0.05</v>
      </c>
      <c r="G13" s="79">
        <f t="shared" ref="G13:G18" si="0">SUMPRODUCT(B13:F13,$B$21:$F$21)</f>
        <v>1500</v>
      </c>
      <c r="H13" s="80" t="s">
        <v>10</v>
      </c>
      <c r="I13" s="81">
        <v>1500</v>
      </c>
    </row>
    <row r="14" spans="1:14" ht="18.75" x14ac:dyDescent="0.3">
      <c r="A14" s="82" t="s">
        <v>11</v>
      </c>
      <c r="B14" s="117">
        <v>0.1</v>
      </c>
      <c r="C14" s="118">
        <v>0.1</v>
      </c>
      <c r="D14" s="118">
        <v>0.05</v>
      </c>
      <c r="E14" s="118">
        <v>0.1</v>
      </c>
      <c r="F14" s="119">
        <v>0.1</v>
      </c>
      <c r="G14" s="83">
        <f t="shared" si="0"/>
        <v>1400</v>
      </c>
      <c r="H14" s="84" t="s">
        <v>10</v>
      </c>
      <c r="I14" s="85">
        <v>1400</v>
      </c>
    </row>
    <row r="15" spans="1:14" ht="18.75" x14ac:dyDescent="0.3">
      <c r="A15" s="82" t="s">
        <v>12</v>
      </c>
      <c r="B15" s="117">
        <v>0.15</v>
      </c>
      <c r="C15" s="118">
        <v>0.05</v>
      </c>
      <c r="D15" s="118">
        <v>0.1</v>
      </c>
      <c r="E15" s="118">
        <v>0.1</v>
      </c>
      <c r="F15" s="119">
        <v>0.1</v>
      </c>
      <c r="G15" s="83">
        <f t="shared" si="0"/>
        <v>1600</v>
      </c>
      <c r="H15" s="84" t="s">
        <v>10</v>
      </c>
      <c r="I15" s="85">
        <v>1600</v>
      </c>
    </row>
    <row r="16" spans="1:14" ht="18.75" x14ac:dyDescent="0.3">
      <c r="A16" s="82" t="s">
        <v>13</v>
      </c>
      <c r="B16" s="117">
        <v>0.05</v>
      </c>
      <c r="C16" s="118">
        <v>0.05</v>
      </c>
      <c r="D16" s="118">
        <v>0.2</v>
      </c>
      <c r="E16" s="118">
        <v>0.1</v>
      </c>
      <c r="F16" s="119">
        <v>0.05</v>
      </c>
      <c r="G16" s="83">
        <f t="shared" si="0"/>
        <v>962.5</v>
      </c>
      <c r="H16" s="84" t="s">
        <v>10</v>
      </c>
      <c r="I16" s="85">
        <v>1500</v>
      </c>
    </row>
    <row r="17" spans="1:9" ht="18.75" x14ac:dyDescent="0.3">
      <c r="A17" s="86" t="s">
        <v>14</v>
      </c>
      <c r="B17" s="120">
        <v>4</v>
      </c>
      <c r="C17" s="121">
        <v>6</v>
      </c>
      <c r="D17" s="121">
        <v>1</v>
      </c>
      <c r="E17" s="121">
        <v>2</v>
      </c>
      <c r="F17" s="122">
        <v>6</v>
      </c>
      <c r="G17" s="83">
        <f t="shared" si="0"/>
        <v>65250</v>
      </c>
      <c r="H17" s="84" t="s">
        <v>10</v>
      </c>
      <c r="I17" s="85">
        <v>75000</v>
      </c>
    </row>
    <row r="18" spans="1:9" ht="19.5" thickBot="1" x14ac:dyDescent="0.35">
      <c r="A18" s="87" t="s">
        <v>15</v>
      </c>
      <c r="B18" s="123">
        <v>2</v>
      </c>
      <c r="C18" s="124">
        <v>8</v>
      </c>
      <c r="D18" s="124">
        <v>3</v>
      </c>
      <c r="E18" s="124">
        <v>5</v>
      </c>
      <c r="F18" s="125">
        <v>10</v>
      </c>
      <c r="G18" s="88">
        <f t="shared" si="0"/>
        <v>63250</v>
      </c>
      <c r="H18" s="89" t="s">
        <v>10</v>
      </c>
      <c r="I18" s="90">
        <v>100000</v>
      </c>
    </row>
    <row r="19" spans="1:9" ht="18.75" thickBot="1" x14ac:dyDescent="0.3">
      <c r="A19" s="70"/>
      <c r="B19" s="70"/>
      <c r="C19" s="70"/>
      <c r="D19" s="70"/>
      <c r="E19" s="70"/>
      <c r="F19" s="70"/>
      <c r="G19" s="70"/>
      <c r="H19" s="70"/>
      <c r="I19" s="70"/>
    </row>
    <row r="20" spans="1:9" ht="19.5" thickBot="1" x14ac:dyDescent="0.35">
      <c r="A20" s="91" t="s">
        <v>16</v>
      </c>
      <c r="B20" s="92">
        <f>15-(4*0.5+2*1.5)</f>
        <v>10</v>
      </c>
      <c r="C20" s="93">
        <f>25.5-(6*0.5+8*1.5)</f>
        <v>10.5</v>
      </c>
      <c r="D20" s="93">
        <f>14-(1*0.5+3*1.5)</f>
        <v>9</v>
      </c>
      <c r="E20" s="93">
        <f>16.5-(2*0.5+5*1.5)</f>
        <v>8</v>
      </c>
      <c r="F20" s="94">
        <f>27-(6*0.5+10*1.5)</f>
        <v>9</v>
      </c>
      <c r="G20" s="128" t="s">
        <v>0</v>
      </c>
      <c r="H20" s="129"/>
      <c r="I20" s="130"/>
    </row>
    <row r="21" spans="1:9" ht="18.75" thickBot="1" x14ac:dyDescent="0.3">
      <c r="A21" s="95" t="s">
        <v>17</v>
      </c>
      <c r="B21" s="96">
        <v>7875</v>
      </c>
      <c r="C21" s="97">
        <v>5375</v>
      </c>
      <c r="D21" s="98">
        <v>1500</v>
      </c>
      <c r="E21" s="98">
        <v>0</v>
      </c>
      <c r="F21" s="99">
        <v>0</v>
      </c>
      <c r="G21" s="131">
        <f>SUMPRODUCT(B20:F20,$B$21:$F$21)</f>
        <v>148687.5</v>
      </c>
      <c r="H21" s="132"/>
      <c r="I21" s="133"/>
    </row>
  </sheetData>
  <mergeCells count="3">
    <mergeCell ref="G20:I20"/>
    <mergeCell ref="G21:I21"/>
    <mergeCell ref="B11:F11"/>
  </mergeCells>
  <phoneticPr fontId="0" type="noConversion"/>
  <printOptions headings="1"/>
  <pageMargins left="0.47244094488188981" right="0.47244094488188981" top="0.59055118110236227" bottom="0.70866141732283472" header="0.47244094488188981" footer="0.47244094488188981"/>
  <pageSetup paperSize="9" orientation="landscape" cellComments="asDisplayed" r:id="rId1"/>
  <headerFooter alignWithMargins="0">
    <oddFooter>&amp;L&amp;F&amp;C&amp;A&amp;R1/3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2"/>
  <sheetViews>
    <sheetView showGridLines="0" zoomScaleNormal="100" workbookViewId="0"/>
  </sheetViews>
  <sheetFormatPr defaultRowHeight="12.75" x14ac:dyDescent="0.2"/>
  <cols>
    <col min="1" max="1" width="2.28515625" customWidth="1"/>
    <col min="2" max="2" width="6.42578125" bestFit="1" customWidth="1"/>
    <col min="3" max="3" width="19.85546875" bestFit="1" customWidth="1"/>
    <col min="4" max="4" width="14.28515625" bestFit="1" customWidth="1"/>
    <col min="5" max="5" width="13.28515625" bestFit="1" customWidth="1"/>
    <col min="6" max="6" width="10.5703125" bestFit="1" customWidth="1"/>
    <col min="7" max="7" width="12" bestFit="1" customWidth="1"/>
  </cols>
  <sheetData>
    <row r="1" spans="1:5" ht="23.25" x14ac:dyDescent="0.35">
      <c r="A1" s="111" t="s">
        <v>104</v>
      </c>
    </row>
    <row r="3" spans="1:5" ht="13.5" thickBot="1" x14ac:dyDescent="0.25">
      <c r="A3" t="s">
        <v>18</v>
      </c>
    </row>
    <row r="4" spans="1:5" ht="13.5" thickBot="1" x14ac:dyDescent="0.25">
      <c r="B4" s="5" t="s">
        <v>19</v>
      </c>
      <c r="C4" s="5" t="s">
        <v>20</v>
      </c>
      <c r="D4" s="5" t="s">
        <v>21</v>
      </c>
      <c r="E4" s="5" t="s">
        <v>22</v>
      </c>
    </row>
    <row r="5" spans="1:5" ht="13.5" thickBot="1" x14ac:dyDescent="0.25">
      <c r="B5" s="6" t="s">
        <v>23</v>
      </c>
      <c r="C5" s="6" t="s">
        <v>24</v>
      </c>
      <c r="D5" s="104">
        <v>148687.49999060528</v>
      </c>
      <c r="E5" s="104">
        <v>148687.49999060528</v>
      </c>
    </row>
    <row r="6" spans="1:5" x14ac:dyDescent="0.2">
      <c r="D6" s="105"/>
      <c r="E6" s="105"/>
    </row>
    <row r="7" spans="1:5" x14ac:dyDescent="0.2">
      <c r="D7" s="105"/>
      <c r="E7" s="105"/>
    </row>
    <row r="8" spans="1:5" ht="13.5" thickBot="1" x14ac:dyDescent="0.25">
      <c r="A8" t="s">
        <v>25</v>
      </c>
      <c r="D8" s="105"/>
      <c r="E8" s="105"/>
    </row>
    <row r="9" spans="1:5" ht="13.5" thickBot="1" x14ac:dyDescent="0.25">
      <c r="B9" s="5" t="s">
        <v>19</v>
      </c>
      <c r="C9" s="5" t="s">
        <v>20</v>
      </c>
      <c r="D9" s="5" t="s">
        <v>21</v>
      </c>
      <c r="E9" s="5" t="s">
        <v>22</v>
      </c>
    </row>
    <row r="10" spans="1:5" x14ac:dyDescent="0.2">
      <c r="B10" s="7" t="s">
        <v>26</v>
      </c>
      <c r="C10" s="7" t="s">
        <v>27</v>
      </c>
      <c r="D10" s="106">
        <v>7874.9999987374731</v>
      </c>
      <c r="E10" s="106">
        <v>7874.9999987374731</v>
      </c>
    </row>
    <row r="11" spans="1:5" x14ac:dyDescent="0.2">
      <c r="B11" s="7" t="s">
        <v>28</v>
      </c>
      <c r="C11" s="7" t="s">
        <v>29</v>
      </c>
      <c r="D11" s="106">
        <v>5375.0000025993195</v>
      </c>
      <c r="E11" s="106">
        <v>5375.0000025993195</v>
      </c>
    </row>
    <row r="12" spans="1:5" x14ac:dyDescent="0.2">
      <c r="B12" s="7" t="s">
        <v>30</v>
      </c>
      <c r="C12" s="7" t="s">
        <v>31</v>
      </c>
      <c r="D12" s="106">
        <v>1499.9999973264137</v>
      </c>
      <c r="E12" s="106">
        <v>1499.9999973264137</v>
      </c>
    </row>
    <row r="13" spans="1:5" x14ac:dyDescent="0.2">
      <c r="B13" s="7" t="s">
        <v>32</v>
      </c>
      <c r="C13" s="7" t="s">
        <v>33</v>
      </c>
      <c r="D13" s="107">
        <v>0</v>
      </c>
      <c r="E13" s="107">
        <v>0</v>
      </c>
    </row>
    <row r="14" spans="1:5" ht="13.5" thickBot="1" x14ac:dyDescent="0.25">
      <c r="B14" s="6" t="s">
        <v>34</v>
      </c>
      <c r="C14" s="6" t="s">
        <v>35</v>
      </c>
      <c r="D14" s="104">
        <v>0</v>
      </c>
      <c r="E14" s="104">
        <v>0</v>
      </c>
    </row>
    <row r="17" spans="1:8" ht="13.5" thickBot="1" x14ac:dyDescent="0.25">
      <c r="A17" t="s">
        <v>36</v>
      </c>
    </row>
    <row r="18" spans="1:8" ht="13.5" thickBot="1" x14ac:dyDescent="0.25">
      <c r="B18" s="5" t="s">
        <v>19</v>
      </c>
      <c r="C18" s="5" t="s">
        <v>20</v>
      </c>
      <c r="D18" s="5" t="s">
        <v>37</v>
      </c>
      <c r="E18" s="5" t="s">
        <v>38</v>
      </c>
      <c r="F18" s="5" t="s">
        <v>39</v>
      </c>
      <c r="G18" s="5" t="s">
        <v>40</v>
      </c>
    </row>
    <row r="19" spans="1:8" x14ac:dyDescent="0.2">
      <c r="B19" s="7" t="s">
        <v>41</v>
      </c>
      <c r="C19" s="7" t="s">
        <v>42</v>
      </c>
      <c r="D19" s="107">
        <v>1499.9999997920543</v>
      </c>
      <c r="E19" s="108" t="s">
        <v>43</v>
      </c>
      <c r="F19" s="108" t="s">
        <v>44</v>
      </c>
      <c r="G19" s="108">
        <v>0</v>
      </c>
    </row>
    <row r="20" spans="1:8" x14ac:dyDescent="0.2">
      <c r="B20" s="7" t="s">
        <v>45</v>
      </c>
      <c r="C20" s="7" t="s">
        <v>46</v>
      </c>
      <c r="D20" s="107">
        <v>1400</v>
      </c>
      <c r="E20" s="108" t="s">
        <v>47</v>
      </c>
      <c r="F20" s="108" t="s">
        <v>44</v>
      </c>
      <c r="G20" s="108">
        <v>0</v>
      </c>
    </row>
    <row r="21" spans="1:8" x14ac:dyDescent="0.2">
      <c r="B21" s="7" t="s">
        <v>48</v>
      </c>
      <c r="C21" s="7" t="s">
        <v>49</v>
      </c>
      <c r="D21" s="107">
        <v>1599.9999996732281</v>
      </c>
      <c r="E21" s="108" t="s">
        <v>50</v>
      </c>
      <c r="F21" s="108" t="s">
        <v>44</v>
      </c>
      <c r="G21" s="108">
        <v>0</v>
      </c>
    </row>
    <row r="22" spans="1:8" x14ac:dyDescent="0.2">
      <c r="B22" s="7" t="s">
        <v>51</v>
      </c>
      <c r="C22" s="7" t="s">
        <v>52</v>
      </c>
      <c r="D22" s="106">
        <v>962.4999995321225</v>
      </c>
      <c r="E22" s="108" t="s">
        <v>53</v>
      </c>
      <c r="F22" s="108" t="s">
        <v>54</v>
      </c>
      <c r="G22" s="108">
        <v>537.5000004678775</v>
      </c>
    </row>
    <row r="23" spans="1:8" x14ac:dyDescent="0.2">
      <c r="B23" s="7" t="s">
        <v>55</v>
      </c>
      <c r="C23" s="7" t="s">
        <v>56</v>
      </c>
      <c r="D23" s="106">
        <v>65250.000007872222</v>
      </c>
      <c r="E23" s="108" t="s">
        <v>57</v>
      </c>
      <c r="F23" s="108" t="s">
        <v>54</v>
      </c>
      <c r="G23" s="108">
        <v>9749.9999921277777</v>
      </c>
    </row>
    <row r="24" spans="1:8" ht="13.5" thickBot="1" x14ac:dyDescent="0.25">
      <c r="B24" s="6" t="s">
        <v>58</v>
      </c>
      <c r="C24" s="6" t="s">
        <v>59</v>
      </c>
      <c r="D24" s="109">
        <v>63250.000010248739</v>
      </c>
      <c r="E24" s="110" t="s">
        <v>60</v>
      </c>
      <c r="F24" s="110" t="s">
        <v>54</v>
      </c>
      <c r="G24" s="110">
        <v>36749.999989751261</v>
      </c>
    </row>
    <row r="27" spans="1:8" ht="23.25" x14ac:dyDescent="0.35">
      <c r="A27" s="111" t="s">
        <v>105</v>
      </c>
    </row>
    <row r="29" spans="1:8" ht="13.5" thickBot="1" x14ac:dyDescent="0.25">
      <c r="A29" t="s">
        <v>25</v>
      </c>
    </row>
    <row r="30" spans="1:8" x14ac:dyDescent="0.2">
      <c r="B30" s="112"/>
      <c r="C30" s="112"/>
      <c r="D30" s="112" t="s">
        <v>61</v>
      </c>
      <c r="E30" s="112" t="s">
        <v>62</v>
      </c>
      <c r="F30" s="112" t="s">
        <v>120</v>
      </c>
      <c r="G30" s="112" t="s">
        <v>122</v>
      </c>
      <c r="H30" s="112" t="s">
        <v>122</v>
      </c>
    </row>
    <row r="31" spans="1:8" ht="13.5" thickBot="1" x14ac:dyDescent="0.25">
      <c r="B31" s="113" t="s">
        <v>19</v>
      </c>
      <c r="C31" s="113" t="s">
        <v>20</v>
      </c>
      <c r="D31" s="113" t="s">
        <v>63</v>
      </c>
      <c r="E31" s="113" t="s">
        <v>119</v>
      </c>
      <c r="F31" s="113" t="s">
        <v>121</v>
      </c>
      <c r="G31" s="113" t="s">
        <v>123</v>
      </c>
      <c r="H31" s="113" t="s">
        <v>124</v>
      </c>
    </row>
    <row r="32" spans="1:8" x14ac:dyDescent="0.2">
      <c r="B32" s="7" t="s">
        <v>107</v>
      </c>
      <c r="C32" s="7" t="s">
        <v>108</v>
      </c>
      <c r="D32" s="107">
        <v>7875</v>
      </c>
      <c r="E32" s="107">
        <v>0</v>
      </c>
      <c r="F32" s="108">
        <v>10.000000000014047</v>
      </c>
      <c r="G32" s="108">
        <v>5.5000000001378453</v>
      </c>
      <c r="H32" s="108">
        <v>0.31818181868868384</v>
      </c>
    </row>
    <row r="33" spans="1:8" x14ac:dyDescent="0.2">
      <c r="B33" s="7" t="s">
        <v>109</v>
      </c>
      <c r="C33" s="7" t="s">
        <v>110</v>
      </c>
      <c r="D33" s="106">
        <v>5375</v>
      </c>
      <c r="E33" s="106">
        <v>0</v>
      </c>
      <c r="F33" s="108">
        <v>10.499999999990386</v>
      </c>
      <c r="G33" s="108">
        <v>1.7857142857857502</v>
      </c>
      <c r="H33" s="108">
        <v>0.50000000074244721</v>
      </c>
    </row>
    <row r="34" spans="1:8" x14ac:dyDescent="0.2">
      <c r="B34" s="7" t="s">
        <v>111</v>
      </c>
      <c r="C34" s="7" t="s">
        <v>112</v>
      </c>
      <c r="D34" s="107">
        <v>1500</v>
      </c>
      <c r="E34" s="107">
        <v>0</v>
      </c>
      <c r="F34" s="108">
        <v>9.0000000001702283</v>
      </c>
      <c r="G34" s="108">
        <v>0.87500000151801882</v>
      </c>
      <c r="H34" s="108">
        <v>3.1250000001148379</v>
      </c>
    </row>
    <row r="35" spans="1:8" x14ac:dyDescent="0.2">
      <c r="B35" s="7" t="s">
        <v>113</v>
      </c>
      <c r="C35" s="7" t="s">
        <v>114</v>
      </c>
      <c r="D35" s="107">
        <v>0</v>
      </c>
      <c r="E35" s="107">
        <v>-3.2812500012676988</v>
      </c>
      <c r="F35" s="108">
        <v>7.9999999987194315</v>
      </c>
      <c r="G35" s="108">
        <v>3.2812500012676988</v>
      </c>
      <c r="H35" s="108">
        <v>1E+30</v>
      </c>
    </row>
    <row r="36" spans="1:8" ht="13.5" thickBot="1" x14ac:dyDescent="0.25">
      <c r="B36" s="6" t="s">
        <v>115</v>
      </c>
      <c r="C36" s="6" t="s">
        <v>116</v>
      </c>
      <c r="D36" s="104">
        <v>0</v>
      </c>
      <c r="E36" s="104">
        <v>-0.21875000032952341</v>
      </c>
      <c r="F36" s="110">
        <v>8.999999999650754</v>
      </c>
      <c r="G36" s="110">
        <v>0.21875000032952341</v>
      </c>
      <c r="H36" s="110">
        <v>1E+30</v>
      </c>
    </row>
    <row r="37" spans="1:8" x14ac:dyDescent="0.2">
      <c r="D37" s="105"/>
      <c r="E37" s="105"/>
      <c r="F37" s="105"/>
      <c r="G37" s="105"/>
      <c r="H37" s="105"/>
    </row>
    <row r="38" spans="1:8" ht="13.5" thickBot="1" x14ac:dyDescent="0.25">
      <c r="A38" t="s">
        <v>36</v>
      </c>
      <c r="D38" s="105"/>
      <c r="E38" s="105"/>
      <c r="F38" s="105"/>
      <c r="G38" s="105"/>
      <c r="H38" s="105"/>
    </row>
    <row r="39" spans="1:8" x14ac:dyDescent="0.2">
      <c r="B39" s="112"/>
      <c r="C39" s="112"/>
      <c r="D39" s="112" t="s">
        <v>61</v>
      </c>
      <c r="E39" s="112" t="s">
        <v>125</v>
      </c>
      <c r="F39" s="112" t="s">
        <v>127</v>
      </c>
      <c r="G39" s="112" t="s">
        <v>122</v>
      </c>
      <c r="H39" s="112" t="s">
        <v>122</v>
      </c>
    </row>
    <row r="40" spans="1:8" ht="13.5" thickBot="1" x14ac:dyDescent="0.25">
      <c r="B40" s="113" t="s">
        <v>19</v>
      </c>
      <c r="C40" s="113" t="s">
        <v>20</v>
      </c>
      <c r="D40" s="113" t="s">
        <v>63</v>
      </c>
      <c r="E40" s="113" t="s">
        <v>126</v>
      </c>
      <c r="F40" s="113" t="s">
        <v>128</v>
      </c>
      <c r="G40" s="113" t="s">
        <v>123</v>
      </c>
      <c r="H40" s="113" t="s">
        <v>124</v>
      </c>
    </row>
    <row r="41" spans="1:8" x14ac:dyDescent="0.2">
      <c r="B41" s="7" t="s">
        <v>51</v>
      </c>
      <c r="C41" s="7" t="s">
        <v>42</v>
      </c>
      <c r="D41" s="107">
        <v>1500</v>
      </c>
      <c r="E41" s="107">
        <v>20.625000000556248</v>
      </c>
      <c r="F41" s="108">
        <v>1500</v>
      </c>
      <c r="G41" s="108">
        <v>614.2857142817079</v>
      </c>
      <c r="H41" s="108">
        <v>299.99999999751032</v>
      </c>
    </row>
    <row r="42" spans="1:8" x14ac:dyDescent="0.2">
      <c r="B42" s="7" t="s">
        <v>55</v>
      </c>
      <c r="C42" s="7" t="s">
        <v>46</v>
      </c>
      <c r="D42" s="107">
        <v>1400</v>
      </c>
      <c r="E42" s="107">
        <v>66.249999998613973</v>
      </c>
      <c r="F42" s="108">
        <v>1400</v>
      </c>
      <c r="G42" s="108">
        <v>129.99999999879518</v>
      </c>
      <c r="H42" s="108">
        <v>429.99999999312308</v>
      </c>
    </row>
    <row r="43" spans="1:8" x14ac:dyDescent="0.2">
      <c r="B43" s="7" t="s">
        <v>58</v>
      </c>
      <c r="C43" s="7" t="s">
        <v>49</v>
      </c>
      <c r="D43" s="107">
        <v>1600</v>
      </c>
      <c r="E43" s="107">
        <v>15.62500000074583</v>
      </c>
      <c r="F43" s="108">
        <v>1600</v>
      </c>
      <c r="G43" s="108">
        <v>614.28571428005819</v>
      </c>
      <c r="H43" s="108">
        <v>299.99999999670462</v>
      </c>
    </row>
    <row r="44" spans="1:8" x14ac:dyDescent="0.2">
      <c r="B44" s="7" t="s">
        <v>117</v>
      </c>
      <c r="C44" s="7" t="s">
        <v>52</v>
      </c>
      <c r="D44" s="107">
        <v>962.5</v>
      </c>
      <c r="E44" s="107">
        <v>0</v>
      </c>
      <c r="F44" s="108">
        <v>1500</v>
      </c>
      <c r="G44" s="108">
        <v>1E+30</v>
      </c>
      <c r="H44" s="108">
        <v>537.5</v>
      </c>
    </row>
    <row r="45" spans="1:8" x14ac:dyDescent="0.2">
      <c r="B45" s="7" t="s">
        <v>118</v>
      </c>
      <c r="C45" s="7" t="s">
        <v>56</v>
      </c>
      <c r="D45" s="107">
        <v>65250</v>
      </c>
      <c r="E45" s="107">
        <v>0</v>
      </c>
      <c r="F45" s="108">
        <v>75000</v>
      </c>
      <c r="G45" s="108">
        <v>1E+30</v>
      </c>
      <c r="H45" s="108">
        <v>9750</v>
      </c>
    </row>
    <row r="46" spans="1:8" ht="13.5" thickBot="1" x14ac:dyDescent="0.25">
      <c r="B46" s="6" t="s">
        <v>23</v>
      </c>
      <c r="C46" s="6" t="s">
        <v>59</v>
      </c>
      <c r="D46" s="104">
        <v>63250</v>
      </c>
      <c r="E46" s="104">
        <v>0</v>
      </c>
      <c r="F46" s="110">
        <v>100000</v>
      </c>
      <c r="G46" s="110">
        <v>1E+30</v>
      </c>
      <c r="H46" s="110">
        <v>36750</v>
      </c>
    </row>
    <row r="49" spans="1:9" ht="23.25" x14ac:dyDescent="0.35">
      <c r="A49" s="111" t="s">
        <v>106</v>
      </c>
    </row>
    <row r="50" spans="1:9" ht="13.5" thickBot="1" x14ac:dyDescent="0.25"/>
    <row r="51" spans="1:9" x14ac:dyDescent="0.2">
      <c r="B51" s="8"/>
      <c r="C51" s="8" t="s">
        <v>64</v>
      </c>
      <c r="D51" s="8"/>
      <c r="E51" s="105"/>
      <c r="F51" s="105"/>
      <c r="G51" s="105"/>
      <c r="H51" s="105"/>
      <c r="I51" s="105"/>
    </row>
    <row r="52" spans="1:9" ht="13.5" thickBot="1" x14ac:dyDescent="0.25">
      <c r="B52" s="9" t="s">
        <v>19</v>
      </c>
      <c r="C52" s="9" t="s">
        <v>20</v>
      </c>
      <c r="D52" s="9" t="s">
        <v>63</v>
      </c>
      <c r="E52" s="105"/>
      <c r="F52" s="105"/>
      <c r="G52" s="105"/>
      <c r="H52" s="105"/>
      <c r="I52" s="105"/>
    </row>
    <row r="53" spans="1:9" ht="13.5" thickBot="1" x14ac:dyDescent="0.25">
      <c r="B53" s="6" t="s">
        <v>23</v>
      </c>
      <c r="C53" s="6" t="s">
        <v>24</v>
      </c>
      <c r="D53" s="104">
        <v>148687.49999060528</v>
      </c>
      <c r="E53" s="105"/>
      <c r="F53" s="105"/>
      <c r="G53" s="105"/>
      <c r="H53" s="105"/>
      <c r="I53" s="105"/>
    </row>
    <row r="54" spans="1:9" x14ac:dyDescent="0.2">
      <c r="D54" s="105"/>
      <c r="E54" s="105"/>
      <c r="F54" s="105"/>
      <c r="G54" s="105"/>
      <c r="H54" s="105"/>
      <c r="I54" s="105"/>
    </row>
    <row r="55" spans="1:9" ht="13.5" thickBot="1" x14ac:dyDescent="0.25">
      <c r="D55" s="105"/>
      <c r="E55" s="105"/>
      <c r="F55" s="105"/>
      <c r="G55" s="105"/>
      <c r="H55" s="105"/>
      <c r="I55" s="105"/>
    </row>
    <row r="56" spans="1:9" x14ac:dyDescent="0.2">
      <c r="B56" s="8"/>
      <c r="C56" s="8" t="s">
        <v>65</v>
      </c>
      <c r="D56" s="8"/>
      <c r="E56" s="8" t="s">
        <v>66</v>
      </c>
      <c r="F56" s="8" t="s">
        <v>64</v>
      </c>
      <c r="G56" s="8" t="s">
        <v>67</v>
      </c>
      <c r="H56" s="8" t="s">
        <v>64</v>
      </c>
    </row>
    <row r="57" spans="1:9" ht="13.5" thickBot="1" x14ac:dyDescent="0.25">
      <c r="B57" s="9" t="s">
        <v>19</v>
      </c>
      <c r="C57" s="9" t="s">
        <v>20</v>
      </c>
      <c r="D57" s="9" t="s">
        <v>63</v>
      </c>
      <c r="E57" s="9" t="s">
        <v>68</v>
      </c>
      <c r="F57" s="9" t="s">
        <v>69</v>
      </c>
      <c r="G57" s="9" t="s">
        <v>68</v>
      </c>
      <c r="H57" s="9" t="s">
        <v>69</v>
      </c>
    </row>
    <row r="58" spans="1:9" x14ac:dyDescent="0.2">
      <c r="B58" s="7" t="s">
        <v>26</v>
      </c>
      <c r="C58" s="7" t="s">
        <v>27</v>
      </c>
      <c r="D58" s="106">
        <v>7874.9999987374731</v>
      </c>
      <c r="E58" s="107">
        <v>0</v>
      </c>
      <c r="F58" s="107">
        <v>69937.500003230569</v>
      </c>
      <c r="G58" s="106">
        <v>7874.9999987374722</v>
      </c>
      <c r="H58" s="107">
        <v>148687.49999060528</v>
      </c>
    </row>
    <row r="59" spans="1:9" x14ac:dyDescent="0.2">
      <c r="B59" s="7" t="s">
        <v>28</v>
      </c>
      <c r="C59" s="7" t="s">
        <v>29</v>
      </c>
      <c r="D59" s="106">
        <v>5375.0000025993195</v>
      </c>
      <c r="E59" s="106">
        <v>0</v>
      </c>
      <c r="F59" s="106">
        <v>92249.999963312453</v>
      </c>
      <c r="G59" s="106">
        <v>5375.0000025993195</v>
      </c>
      <c r="H59" s="106">
        <v>148687.49999060528</v>
      </c>
    </row>
    <row r="60" spans="1:9" x14ac:dyDescent="0.2">
      <c r="B60" s="7" t="s">
        <v>30</v>
      </c>
      <c r="C60" s="7" t="s">
        <v>31</v>
      </c>
      <c r="D60" s="106">
        <v>1499.9999973264137</v>
      </c>
      <c r="E60" s="107">
        <v>0</v>
      </c>
      <c r="F60" s="107">
        <v>135187.50001466757</v>
      </c>
      <c r="G60" s="106">
        <v>1499.9999973264116</v>
      </c>
      <c r="H60" s="107">
        <v>148687.49999060528</v>
      </c>
    </row>
    <row r="61" spans="1:9" x14ac:dyDescent="0.2">
      <c r="B61" s="7" t="s">
        <v>32</v>
      </c>
      <c r="C61" s="7" t="s">
        <v>33</v>
      </c>
      <c r="D61" s="107">
        <v>0</v>
      </c>
      <c r="E61" s="107">
        <v>0</v>
      </c>
      <c r="F61" s="107">
        <v>148687.49999060528</v>
      </c>
      <c r="G61" s="107">
        <v>0</v>
      </c>
      <c r="H61" s="107">
        <v>148687.49999060528</v>
      </c>
    </row>
    <row r="62" spans="1:9" ht="13.5" thickBot="1" x14ac:dyDescent="0.25">
      <c r="B62" s="6" t="s">
        <v>34</v>
      </c>
      <c r="C62" s="6" t="s">
        <v>35</v>
      </c>
      <c r="D62" s="104">
        <v>0</v>
      </c>
      <c r="E62" s="104">
        <v>0</v>
      </c>
      <c r="F62" s="104">
        <v>148687.49999060528</v>
      </c>
      <c r="G62" s="104">
        <v>0</v>
      </c>
      <c r="H62" s="104">
        <v>148687.49999060528</v>
      </c>
    </row>
  </sheetData>
  <phoneticPr fontId="2" type="noConversion"/>
  <pageMargins left="0.47244094488188981" right="0.47244094488188981" top="0.59055118110236227" bottom="0.70866141732283472" header="0.47244094488188981" footer="0.47244094488188981"/>
  <pageSetup paperSize="9" scale="91" orientation="portrait" r:id="rId1"/>
  <headerFooter alignWithMargins="0">
    <oddFooter>&amp;L&amp;F&amp;C&amp;A&amp;R2/3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6"/>
  <sheetViews>
    <sheetView zoomScale="65" zoomScaleNormal="65" workbookViewId="0"/>
  </sheetViews>
  <sheetFormatPr defaultRowHeight="12.75" x14ac:dyDescent="0.2"/>
  <cols>
    <col min="1" max="1" width="40.42578125" style="1" bestFit="1" customWidth="1"/>
    <col min="2" max="12" width="16.5703125" style="1" customWidth="1"/>
    <col min="13" max="13" width="13.28515625" style="1" customWidth="1"/>
    <col min="14" max="14" width="5.28515625" style="2" customWidth="1"/>
    <col min="15" max="15" width="13.28515625" style="1" customWidth="1"/>
    <col min="16" max="16" width="2.85546875" style="1" customWidth="1"/>
    <col min="17" max="16384" width="9.140625" style="1"/>
  </cols>
  <sheetData>
    <row r="1" spans="1:17" ht="18.75" customHeight="1" x14ac:dyDescent="0.2"/>
    <row r="2" spans="1:17" ht="18.75" customHeight="1" x14ac:dyDescent="0.2">
      <c r="P2" s="3"/>
    </row>
    <row r="3" spans="1:17" ht="18.75" customHeight="1" x14ac:dyDescent="0.2">
      <c r="P3" s="3"/>
    </row>
    <row r="4" spans="1:17" ht="18.75" customHeight="1" x14ac:dyDescent="0.2">
      <c r="P4" s="3"/>
    </row>
    <row r="5" spans="1:17" ht="18.75" customHeight="1" x14ac:dyDescent="0.2">
      <c r="P5" s="3"/>
    </row>
    <row r="6" spans="1:17" ht="18.75" customHeight="1" x14ac:dyDescent="0.2">
      <c r="P6" s="3"/>
    </row>
    <row r="7" spans="1:17" ht="18.75" customHeight="1" x14ac:dyDescent="0.2">
      <c r="P7" s="3"/>
    </row>
    <row r="8" spans="1:17" ht="18.75" customHeight="1" x14ac:dyDescent="0.2">
      <c r="P8" s="3"/>
    </row>
    <row r="9" spans="1:17" ht="18.75" customHeight="1" x14ac:dyDescent="0.2">
      <c r="P9" s="3"/>
    </row>
    <row r="10" spans="1:17" ht="18.75" customHeight="1" thickBot="1" x14ac:dyDescent="0.2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100"/>
      <c r="P10" s="3"/>
    </row>
    <row r="11" spans="1:17" ht="18.75" customHeight="1" thickBot="1" x14ac:dyDescent="0.25">
      <c r="N11" s="1"/>
      <c r="P11" s="4"/>
      <c r="Q11" s="4"/>
    </row>
    <row r="12" spans="1:17" s="17" customFormat="1" ht="36.75" thickBot="1" x14ac:dyDescent="0.3">
      <c r="A12" s="10" t="s">
        <v>1</v>
      </c>
      <c r="B12" s="11" t="s">
        <v>70</v>
      </c>
      <c r="C12" s="12" t="s">
        <v>71</v>
      </c>
      <c r="D12" s="12" t="s">
        <v>72</v>
      </c>
      <c r="E12" s="12" t="s">
        <v>73</v>
      </c>
      <c r="F12" s="12" t="s">
        <v>74</v>
      </c>
      <c r="G12" s="12" t="s">
        <v>75</v>
      </c>
      <c r="H12" s="12" t="s">
        <v>76</v>
      </c>
      <c r="I12" s="12" t="s">
        <v>77</v>
      </c>
      <c r="J12" s="12" t="s">
        <v>78</v>
      </c>
      <c r="K12" s="12" t="s">
        <v>79</v>
      </c>
      <c r="L12" s="13" t="s">
        <v>80</v>
      </c>
      <c r="M12" s="14" t="s">
        <v>7</v>
      </c>
      <c r="N12" s="15"/>
      <c r="O12" s="16" t="s">
        <v>8</v>
      </c>
    </row>
    <row r="13" spans="1:17" s="17" customFormat="1" ht="18.75" x14ac:dyDescent="0.3">
      <c r="A13" s="18" t="s">
        <v>81</v>
      </c>
      <c r="B13" s="19">
        <v>1</v>
      </c>
      <c r="C13" s="20">
        <v>1</v>
      </c>
      <c r="D13" s="20">
        <v>1</v>
      </c>
      <c r="E13" s="20">
        <v>1</v>
      </c>
      <c r="F13" s="20"/>
      <c r="G13" s="20"/>
      <c r="H13" s="20"/>
      <c r="I13" s="20"/>
      <c r="J13" s="20"/>
      <c r="K13" s="20"/>
      <c r="L13" s="21"/>
      <c r="M13" s="22">
        <f t="shared" ref="M13:M25" si="0">SUMPRODUCT(B13:L13,$B$28:$L$28)</f>
        <v>2150</v>
      </c>
      <c r="N13" s="23" t="s">
        <v>10</v>
      </c>
      <c r="O13" s="126">
        <v>3000</v>
      </c>
    </row>
    <row r="14" spans="1:17" s="17" customFormat="1" ht="18.75" x14ac:dyDescent="0.3">
      <c r="A14" s="24" t="s">
        <v>82</v>
      </c>
      <c r="B14" s="25"/>
      <c r="C14" s="26"/>
      <c r="D14" s="26"/>
      <c r="E14" s="26"/>
      <c r="F14" s="26">
        <v>1</v>
      </c>
      <c r="G14" s="26">
        <v>1</v>
      </c>
      <c r="H14" s="26">
        <v>1</v>
      </c>
      <c r="I14" s="26">
        <v>1</v>
      </c>
      <c r="J14" s="26"/>
      <c r="K14" s="26"/>
      <c r="L14" s="27"/>
      <c r="M14" s="28">
        <f t="shared" si="0"/>
        <v>1650</v>
      </c>
      <c r="N14" s="29" t="s">
        <v>10</v>
      </c>
      <c r="O14" s="127">
        <v>2000</v>
      </c>
    </row>
    <row r="15" spans="1:17" s="17" customFormat="1" ht="18.75" x14ac:dyDescent="0.3">
      <c r="A15" s="24" t="s">
        <v>83</v>
      </c>
      <c r="B15" s="25">
        <v>1</v>
      </c>
      <c r="C15" s="26"/>
      <c r="D15" s="26"/>
      <c r="E15" s="26"/>
      <c r="F15" s="26"/>
      <c r="G15" s="26"/>
      <c r="H15" s="26"/>
      <c r="I15" s="26"/>
      <c r="J15" s="26"/>
      <c r="K15" s="26"/>
      <c r="L15" s="27"/>
      <c r="M15" s="28">
        <f t="shared" si="0"/>
        <v>1250</v>
      </c>
      <c r="N15" s="31" t="s">
        <v>84</v>
      </c>
      <c r="O15" s="127">
        <v>1250</v>
      </c>
    </row>
    <row r="16" spans="1:17" s="17" customFormat="1" ht="18.75" x14ac:dyDescent="0.3">
      <c r="A16" s="24" t="s">
        <v>85</v>
      </c>
      <c r="B16" s="25"/>
      <c r="C16" s="26"/>
      <c r="D16" s="26"/>
      <c r="E16" s="26"/>
      <c r="F16" s="26">
        <v>1</v>
      </c>
      <c r="G16" s="26"/>
      <c r="H16" s="26"/>
      <c r="I16" s="26"/>
      <c r="J16" s="26"/>
      <c r="K16" s="26"/>
      <c r="L16" s="27"/>
      <c r="M16" s="28">
        <f t="shared" si="0"/>
        <v>750</v>
      </c>
      <c r="N16" s="31" t="s">
        <v>84</v>
      </c>
      <c r="O16" s="127">
        <v>750</v>
      </c>
    </row>
    <row r="17" spans="1:15" s="17" customFormat="1" ht="18.75" x14ac:dyDescent="0.3">
      <c r="A17" s="24" t="s">
        <v>86</v>
      </c>
      <c r="B17" s="25"/>
      <c r="C17" s="26">
        <v>1</v>
      </c>
      <c r="D17" s="26"/>
      <c r="E17" s="26"/>
      <c r="F17" s="26"/>
      <c r="G17" s="26">
        <v>1</v>
      </c>
      <c r="H17" s="26"/>
      <c r="I17" s="26"/>
      <c r="J17" s="26">
        <v>1</v>
      </c>
      <c r="K17" s="26"/>
      <c r="L17" s="27"/>
      <c r="M17" s="28">
        <f t="shared" si="0"/>
        <v>1000</v>
      </c>
      <c r="N17" s="31" t="s">
        <v>84</v>
      </c>
      <c r="O17" s="127">
        <v>1000</v>
      </c>
    </row>
    <row r="18" spans="1:15" s="17" customFormat="1" ht="18.75" x14ac:dyDescent="0.3">
      <c r="A18" s="24" t="s">
        <v>87</v>
      </c>
      <c r="B18" s="25"/>
      <c r="C18" s="26"/>
      <c r="D18" s="26">
        <v>1</v>
      </c>
      <c r="E18" s="26"/>
      <c r="F18" s="26"/>
      <c r="G18" s="26"/>
      <c r="H18" s="26">
        <v>1</v>
      </c>
      <c r="I18" s="26"/>
      <c r="J18" s="26"/>
      <c r="K18" s="26">
        <v>1</v>
      </c>
      <c r="L18" s="27"/>
      <c r="M18" s="28">
        <f t="shared" si="0"/>
        <v>500</v>
      </c>
      <c r="N18" s="31" t="s">
        <v>84</v>
      </c>
      <c r="O18" s="127">
        <v>500</v>
      </c>
    </row>
    <row r="19" spans="1:15" s="17" customFormat="1" ht="18.75" x14ac:dyDescent="0.3">
      <c r="A19" s="24" t="s">
        <v>88</v>
      </c>
      <c r="B19" s="25"/>
      <c r="C19" s="26"/>
      <c r="D19" s="26"/>
      <c r="E19" s="26">
        <v>1</v>
      </c>
      <c r="F19" s="26"/>
      <c r="G19" s="26"/>
      <c r="H19" s="26"/>
      <c r="I19" s="26">
        <v>1</v>
      </c>
      <c r="J19" s="26"/>
      <c r="K19" s="26"/>
      <c r="L19" s="27">
        <v>1</v>
      </c>
      <c r="M19" s="28">
        <f t="shared" si="0"/>
        <v>1500</v>
      </c>
      <c r="N19" s="31" t="s">
        <v>84</v>
      </c>
      <c r="O19" s="127">
        <v>1500</v>
      </c>
    </row>
    <row r="20" spans="1:15" s="17" customFormat="1" ht="18" x14ac:dyDescent="0.25">
      <c r="A20" s="24" t="s">
        <v>89</v>
      </c>
      <c r="B20" s="32"/>
      <c r="C20" s="33">
        <v>0.55000000000000004</v>
      </c>
      <c r="D20" s="33"/>
      <c r="E20" s="33"/>
      <c r="F20" s="33"/>
      <c r="G20" s="33">
        <v>-0.45</v>
      </c>
      <c r="H20" s="33"/>
      <c r="I20" s="33"/>
      <c r="J20" s="33">
        <v>-0.45</v>
      </c>
      <c r="K20" s="33"/>
      <c r="L20" s="34"/>
      <c r="M20" s="28">
        <f t="shared" si="0"/>
        <v>2.8421709430404007E-14</v>
      </c>
      <c r="N20" s="29" t="s">
        <v>90</v>
      </c>
      <c r="O20" s="30">
        <v>0</v>
      </c>
    </row>
    <row r="21" spans="1:15" s="17" customFormat="1" ht="18" x14ac:dyDescent="0.25">
      <c r="A21" s="24" t="s">
        <v>91</v>
      </c>
      <c r="B21" s="32"/>
      <c r="C21" s="33"/>
      <c r="D21" s="33">
        <v>0.7</v>
      </c>
      <c r="E21" s="33"/>
      <c r="F21" s="33"/>
      <c r="G21" s="33"/>
      <c r="H21" s="33">
        <v>-0.3</v>
      </c>
      <c r="I21" s="33"/>
      <c r="J21" s="33"/>
      <c r="K21" s="33">
        <v>-0.3</v>
      </c>
      <c r="L21" s="34"/>
      <c r="M21" s="28">
        <f t="shared" si="0"/>
        <v>0</v>
      </c>
      <c r="N21" s="29" t="s">
        <v>90</v>
      </c>
      <c r="O21" s="30">
        <v>0</v>
      </c>
    </row>
    <row r="22" spans="1:15" s="17" customFormat="1" ht="18" x14ac:dyDescent="0.25">
      <c r="A22" s="24" t="s">
        <v>92</v>
      </c>
      <c r="B22" s="32"/>
      <c r="C22" s="33"/>
      <c r="D22" s="33"/>
      <c r="E22" s="33">
        <v>0.8</v>
      </c>
      <c r="F22" s="33"/>
      <c r="G22" s="33"/>
      <c r="H22" s="33"/>
      <c r="I22" s="33">
        <v>-0.2</v>
      </c>
      <c r="J22" s="33"/>
      <c r="K22" s="33"/>
      <c r="L22" s="34">
        <v>-0.2</v>
      </c>
      <c r="M22" s="28">
        <f t="shared" si="0"/>
        <v>0</v>
      </c>
      <c r="N22" s="29" t="s">
        <v>90</v>
      </c>
      <c r="O22" s="30">
        <v>0</v>
      </c>
    </row>
    <row r="23" spans="1:15" s="17" customFormat="1" ht="18" x14ac:dyDescent="0.25">
      <c r="A23" s="24" t="s">
        <v>93</v>
      </c>
      <c r="B23" s="32"/>
      <c r="C23" s="33">
        <v>-0.45</v>
      </c>
      <c r="D23" s="33"/>
      <c r="E23" s="33"/>
      <c r="F23" s="33"/>
      <c r="G23" s="33">
        <v>0.55000000000000004</v>
      </c>
      <c r="H23" s="33"/>
      <c r="I23" s="33"/>
      <c r="J23" s="33">
        <v>-0.45</v>
      </c>
      <c r="K23" s="33"/>
      <c r="L23" s="34"/>
      <c r="M23" s="28">
        <f t="shared" si="0"/>
        <v>2.8421709430404007E-14</v>
      </c>
      <c r="N23" s="29" t="s">
        <v>90</v>
      </c>
      <c r="O23" s="30">
        <v>0</v>
      </c>
    </row>
    <row r="24" spans="1:15" s="17" customFormat="1" ht="18" x14ac:dyDescent="0.25">
      <c r="A24" s="24" t="s">
        <v>94</v>
      </c>
      <c r="B24" s="32"/>
      <c r="C24" s="33"/>
      <c r="D24" s="33">
        <v>-0.3</v>
      </c>
      <c r="E24" s="33"/>
      <c r="F24" s="33"/>
      <c r="G24" s="33"/>
      <c r="H24" s="33">
        <v>0.7</v>
      </c>
      <c r="I24" s="33"/>
      <c r="J24" s="33"/>
      <c r="K24" s="33">
        <v>-0.3</v>
      </c>
      <c r="L24" s="34"/>
      <c r="M24" s="28">
        <f t="shared" si="0"/>
        <v>0</v>
      </c>
      <c r="N24" s="29" t="s">
        <v>90</v>
      </c>
      <c r="O24" s="30">
        <v>0</v>
      </c>
    </row>
    <row r="25" spans="1:15" s="17" customFormat="1" ht="18.75" thickBot="1" x14ac:dyDescent="0.3">
      <c r="A25" s="35" t="s">
        <v>95</v>
      </c>
      <c r="B25" s="36"/>
      <c r="C25" s="37"/>
      <c r="D25" s="37"/>
      <c r="E25" s="37">
        <v>-0.2</v>
      </c>
      <c r="F25" s="37"/>
      <c r="G25" s="37"/>
      <c r="H25" s="37"/>
      <c r="I25" s="37">
        <v>0.8</v>
      </c>
      <c r="J25" s="37"/>
      <c r="K25" s="37"/>
      <c r="L25" s="38">
        <v>-0.2</v>
      </c>
      <c r="M25" s="39">
        <f t="shared" si="0"/>
        <v>0</v>
      </c>
      <c r="N25" s="40" t="s">
        <v>90</v>
      </c>
      <c r="O25" s="41">
        <v>0</v>
      </c>
    </row>
    <row r="26" spans="1:15" s="17" customFormat="1" ht="18.75" thickBot="1" x14ac:dyDescent="0.3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1:15" s="17" customFormat="1" ht="19.5" thickBot="1" x14ac:dyDescent="0.35">
      <c r="A27" s="43" t="s">
        <v>96</v>
      </c>
      <c r="B27" s="44">
        <v>0.8</v>
      </c>
      <c r="C27" s="45">
        <v>0.8</v>
      </c>
      <c r="D27" s="45">
        <v>0.8</v>
      </c>
      <c r="E27" s="45">
        <v>0.8</v>
      </c>
      <c r="F27" s="45">
        <v>0.6</v>
      </c>
      <c r="G27" s="45">
        <v>0.6</v>
      </c>
      <c r="H27" s="45">
        <v>0.6</v>
      </c>
      <c r="I27" s="45">
        <v>0.6</v>
      </c>
      <c r="J27" s="45">
        <v>0.35</v>
      </c>
      <c r="K27" s="45">
        <v>0.35</v>
      </c>
      <c r="L27" s="46">
        <v>0.35</v>
      </c>
      <c r="M27" s="137" t="s">
        <v>96</v>
      </c>
      <c r="N27" s="138"/>
      <c r="O27" s="139"/>
    </row>
    <row r="28" spans="1:15" s="17" customFormat="1" ht="18.75" thickBot="1" x14ac:dyDescent="0.3">
      <c r="A28" s="47" t="s">
        <v>17</v>
      </c>
      <c r="B28" s="67">
        <v>1250</v>
      </c>
      <c r="C28" s="68">
        <v>450</v>
      </c>
      <c r="D28" s="68">
        <v>150</v>
      </c>
      <c r="E28" s="68">
        <v>300</v>
      </c>
      <c r="F28" s="68">
        <v>750</v>
      </c>
      <c r="G28" s="68">
        <v>450</v>
      </c>
      <c r="H28" s="68">
        <v>150</v>
      </c>
      <c r="I28" s="68">
        <v>300</v>
      </c>
      <c r="J28" s="68">
        <v>100</v>
      </c>
      <c r="K28" s="68">
        <v>200</v>
      </c>
      <c r="L28" s="48">
        <v>900</v>
      </c>
      <c r="M28" s="140">
        <f>SUMPRODUCT(B27:L27,$B$28:$L$28)</f>
        <v>3130</v>
      </c>
      <c r="N28" s="141"/>
      <c r="O28" s="142"/>
    </row>
    <row r="30" spans="1:15" ht="18.75" customHeight="1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50"/>
      <c r="O30" s="49"/>
    </row>
    <row r="31" spans="1:15" ht="18.75" customHeight="1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0"/>
      <c r="O31" s="49"/>
    </row>
    <row r="32" spans="1:15" ht="18.75" customHeight="1" thickBot="1" x14ac:dyDescent="0.3">
      <c r="A32" s="52" t="s">
        <v>103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49"/>
    </row>
    <row r="33" spans="1:15" ht="18.75" customHeight="1" thickBot="1" x14ac:dyDescent="0.3">
      <c r="A33" s="52"/>
      <c r="B33" s="53" t="s">
        <v>100</v>
      </c>
      <c r="C33" s="54" t="s">
        <v>101</v>
      </c>
      <c r="D33" s="55" t="s">
        <v>102</v>
      </c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49"/>
    </row>
    <row r="34" spans="1:15" ht="18.75" customHeight="1" x14ac:dyDescent="0.3">
      <c r="A34" s="56" t="s">
        <v>97</v>
      </c>
      <c r="B34" s="59">
        <f>C28/(O17)</f>
        <v>0.45</v>
      </c>
      <c r="C34" s="60">
        <f>D28/O18</f>
        <v>0.3</v>
      </c>
      <c r="D34" s="61">
        <f>E28/O19</f>
        <v>0.2</v>
      </c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49"/>
    </row>
    <row r="35" spans="1:15" ht="18.75" customHeight="1" x14ac:dyDescent="0.3">
      <c r="A35" s="57" t="s">
        <v>98</v>
      </c>
      <c r="B35" s="62">
        <f>G28/(O17)</f>
        <v>0.45</v>
      </c>
      <c r="C35" s="51">
        <f>H28/O18</f>
        <v>0.3</v>
      </c>
      <c r="D35" s="63">
        <f>I28/O19</f>
        <v>0.2</v>
      </c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49"/>
    </row>
    <row r="36" spans="1:15" ht="18.75" customHeight="1" thickBot="1" x14ac:dyDescent="0.3">
      <c r="A36" s="58" t="s">
        <v>99</v>
      </c>
      <c r="B36" s="64">
        <f>J28/(O17)</f>
        <v>0.1</v>
      </c>
      <c r="C36" s="65">
        <f>K28/O18</f>
        <v>0.4</v>
      </c>
      <c r="D36" s="66">
        <f>L28/O19</f>
        <v>0.6</v>
      </c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49"/>
    </row>
    <row r="37" spans="1:15" ht="18.75" customHeigh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  <c r="O37" s="49"/>
    </row>
    <row r="38" spans="1:15" ht="18.75" customHeight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50"/>
      <c r="O38" s="49"/>
    </row>
    <row r="39" spans="1:15" ht="18.75" customHeigh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0"/>
      <c r="O39" s="49"/>
    </row>
    <row r="40" spans="1:15" ht="18.75" customHeight="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50"/>
      <c r="O40" s="49"/>
    </row>
    <row r="41" spans="1:15" ht="18.75" customHeight="1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50"/>
      <c r="O41" s="49"/>
    </row>
    <row r="42" spans="1:15" ht="18.75" customHeight="1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0"/>
      <c r="O42" s="49"/>
    </row>
    <row r="43" spans="1:15" ht="18.75" customHeight="1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0"/>
      <c r="O43" s="49"/>
    </row>
    <row r="44" spans="1:15" ht="18.75" customHeight="1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50"/>
      <c r="O44" s="49"/>
    </row>
    <row r="45" spans="1:15" ht="18.75" customHeight="1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50"/>
      <c r="O45" s="49"/>
    </row>
    <row r="46" spans="1:15" ht="18.75" customHeight="1" x14ac:dyDescent="0.2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50"/>
      <c r="O46" s="49"/>
    </row>
    <row r="47" spans="1:15" ht="18.75" customHeight="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50"/>
      <c r="O47" s="49"/>
    </row>
    <row r="48" spans="1:15" ht="18.75" customHeight="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50"/>
      <c r="O48" s="49"/>
    </row>
    <row r="49" spans="1:15" ht="18.75" customHeight="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50"/>
      <c r="O49" s="49"/>
    </row>
    <row r="50" spans="1:15" ht="18.75" customHeight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50"/>
      <c r="O50" s="49"/>
    </row>
    <row r="51" spans="1:15" ht="18.75" customHeight="1" x14ac:dyDescent="0.2"/>
    <row r="52" spans="1:15" ht="18.75" customHeight="1" x14ac:dyDescent="0.2"/>
    <row r="53" spans="1:15" ht="18.75" customHeight="1" x14ac:dyDescent="0.2"/>
    <row r="54" spans="1:15" ht="18.75" customHeight="1" x14ac:dyDescent="0.2"/>
    <row r="55" spans="1:15" ht="18.75" customHeight="1" x14ac:dyDescent="0.2"/>
    <row r="56" spans="1:15" ht="18.75" customHeight="1" x14ac:dyDescent="0.2"/>
  </sheetData>
  <mergeCells count="2">
    <mergeCell ref="M27:O27"/>
    <mergeCell ref="M28:O28"/>
  </mergeCells>
  <phoneticPr fontId="0" type="noConversion"/>
  <printOptions headings="1"/>
  <pageMargins left="0.47244094488188981" right="0.47244094488188981" top="0.59055118110236227" bottom="0.70866141732283472" header="0.47244094488188981" footer="0.47244094488188981"/>
  <pageSetup paperSize="9" scale="53" orientation="landscape" cellComments="asDisplayed" r:id="rId1"/>
  <headerFooter alignWithMargins="0">
    <oddFooter>&amp;L&amp;F&amp;C&amp;A&amp;R3/3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Lasku 1</vt:lpstr>
      <vt:lpstr>Lasku 1 raportit</vt:lpstr>
      <vt:lpstr>Lasku 2</vt:lpstr>
      <vt:lpstr>'Lasku 1'!Print_Area</vt:lpstr>
      <vt:lpstr>'Lasku 2'!Print_Area</vt:lpstr>
    </vt:vector>
  </TitlesOfParts>
  <Company>HKKK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Mikko Tarkkala</dc:creator>
  <cp:lastModifiedBy>Mikko Tarkkala</cp:lastModifiedBy>
  <cp:lastPrinted>2016-05-17T00:59:00Z</cp:lastPrinted>
  <dcterms:created xsi:type="dcterms:W3CDTF">2001-09-20T12:54:42Z</dcterms:created>
  <dcterms:modified xsi:type="dcterms:W3CDTF">2020-02-08T11:53:09Z</dcterms:modified>
</cp:coreProperties>
</file>