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F:\TUTA 20\2-Menetelmäluennot\"/>
    </mc:Choice>
  </mc:AlternateContent>
  <xr:revisionPtr revIDLastSave="0" documentId="13_ncr:1_{DDCB0218-CF1A-4ABC-BA67-9E9B992AF53A}" xr6:coauthVersionLast="45" xr6:coauthVersionMax="45" xr10:uidLastSave="{00000000-0000-0000-0000-000000000000}"/>
  <bookViews>
    <workbookView xWindow="-120" yWindow="-120" windowWidth="29040" windowHeight="15840" tabRatio="813" xr2:uid="{00000000-000D-0000-FFFF-FFFF00000000}"/>
  </bookViews>
  <sheets>
    <sheet name="Lasku 1" sheetId="129" r:id="rId1"/>
    <sheet name="Lasku 1 extra A" sheetId="132" r:id="rId2"/>
    <sheet name="Lasku 1 extra B" sheetId="130" r:id="rId3"/>
    <sheet name="Lasku 1 extra C" sheetId="131" r:id="rId4"/>
    <sheet name="Lasku 1 extra D" sheetId="135" r:id="rId5"/>
    <sheet name="Lasku 1 extra E" sheetId="136" r:id="rId6"/>
    <sheet name="Lasku 2" sheetId="126" r:id="rId7"/>
    <sheet name="Lasku 3" sheetId="146" r:id="rId8"/>
  </sheets>
  <definedNames>
    <definedName name="_xlnm.Print_Area" localSheetId="0">'Lasku 1'!$A$1:$N$77</definedName>
    <definedName name="_xlnm.Print_Area" localSheetId="1">'Lasku 1 extra A'!$A$1:$N$78</definedName>
    <definedName name="_xlnm.Print_Area" localSheetId="4">'Lasku 1 extra D'!$A$1:$M$67</definedName>
    <definedName name="_xlnm.Print_Area" localSheetId="5">'Lasku 1 extra E'!$A$1:$J$67</definedName>
    <definedName name="_xlnm.Print_Area" localSheetId="6">'Lasku 2'!$A$1:$S$101</definedName>
    <definedName name="_xlnm.Print_Area" localSheetId="7">'Lasku 3'!$A$1:$N$42</definedName>
    <definedName name="sencount" hidden="1">1</definedName>
    <definedName name="solver_adj" localSheetId="0" hidden="1">'Lasku 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'Lasku 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46" l="1"/>
  <c r="J18" i="146" s="1"/>
  <c r="K18" i="146" s="1"/>
  <c r="J13" i="146"/>
  <c r="J14" i="146"/>
  <c r="J15" i="146"/>
  <c r="J16" i="146"/>
  <c r="J17" i="146"/>
  <c r="C3" i="135"/>
  <c r="F3" i="135"/>
  <c r="E3" i="135" s="1"/>
  <c r="C4" i="135"/>
  <c r="F4" i="135"/>
  <c r="E4" i="135" s="1"/>
  <c r="C5" i="135"/>
  <c r="F5" i="135"/>
  <c r="E5" i="135" s="1"/>
  <c r="C6" i="135"/>
  <c r="F6" i="135"/>
  <c r="E6" i="135" s="1"/>
  <c r="C7" i="135"/>
  <c r="F7" i="135"/>
  <c r="C8" i="135"/>
  <c r="F8" i="135"/>
  <c r="C9" i="135"/>
  <c r="F9" i="135"/>
  <c r="C10" i="135"/>
  <c r="F10" i="135"/>
  <c r="E11" i="135" s="1"/>
  <c r="C11" i="135"/>
  <c r="F11" i="135"/>
  <c r="C12" i="135"/>
  <c r="F12" i="135"/>
  <c r="E12" i="135"/>
  <c r="C13" i="135"/>
  <c r="F13" i="135"/>
  <c r="AJ13" i="135"/>
  <c r="C14" i="135"/>
  <c r="F14" i="135"/>
  <c r="AJ14" i="135"/>
  <c r="C15" i="135"/>
  <c r="F15" i="135"/>
  <c r="E15" i="135" s="1"/>
  <c r="AJ15" i="135"/>
  <c r="C16" i="135"/>
  <c r="F16" i="135"/>
  <c r="AJ16" i="135"/>
  <c r="C17" i="135"/>
  <c r="F17" i="135"/>
  <c r="E17" i="135" s="1"/>
  <c r="AJ17" i="135"/>
  <c r="C18" i="135"/>
  <c r="F18" i="135"/>
  <c r="AJ18" i="135"/>
  <c r="C19" i="135"/>
  <c r="F19" i="135"/>
  <c r="E19" i="135" s="1"/>
  <c r="AJ19" i="135"/>
  <c r="C20" i="135"/>
  <c r="F20" i="135"/>
  <c r="E20" i="135" s="1"/>
  <c r="AJ20" i="135"/>
  <c r="C21" i="135"/>
  <c r="F21" i="135"/>
  <c r="E21" i="135" s="1"/>
  <c r="AJ21" i="135"/>
  <c r="C22" i="135"/>
  <c r="F22" i="135"/>
  <c r="E22" i="135" s="1"/>
  <c r="AJ22" i="135"/>
  <c r="C23" i="135"/>
  <c r="F23" i="135"/>
  <c r="E23" i="135" s="1"/>
  <c r="AJ23" i="135"/>
  <c r="C24" i="135"/>
  <c r="F24" i="135"/>
  <c r="AJ24" i="135"/>
  <c r="C25" i="135"/>
  <c r="F25" i="135"/>
  <c r="E25" i="135" s="1"/>
  <c r="AJ25" i="135"/>
  <c r="C26" i="135"/>
  <c r="F26" i="135"/>
  <c r="AJ26" i="135"/>
  <c r="C27" i="135"/>
  <c r="F27" i="135"/>
  <c r="E27" i="135" s="1"/>
  <c r="AJ27" i="135"/>
  <c r="C28" i="135"/>
  <c r="F28" i="135"/>
  <c r="E28" i="135" s="1"/>
  <c r="AJ28" i="135"/>
  <c r="C29" i="135"/>
  <c r="F29" i="135"/>
  <c r="E29" i="135" s="1"/>
  <c r="AJ29" i="135"/>
  <c r="C30" i="135"/>
  <c r="F30" i="135"/>
  <c r="E30" i="135" s="1"/>
  <c r="AJ30" i="135"/>
  <c r="C31" i="135"/>
  <c r="F31" i="135"/>
  <c r="E31" i="135" s="1"/>
  <c r="AJ31" i="135"/>
  <c r="C32" i="135"/>
  <c r="F32" i="135"/>
  <c r="AJ32" i="135"/>
  <c r="C33" i="135"/>
  <c r="F33" i="135"/>
  <c r="E33" i="135" s="1"/>
  <c r="AJ33" i="135"/>
  <c r="C34" i="135"/>
  <c r="F34" i="135"/>
  <c r="AJ34" i="135"/>
  <c r="C35" i="135"/>
  <c r="F35" i="135"/>
  <c r="E35" i="135" s="1"/>
  <c r="AJ35" i="135"/>
  <c r="C36" i="135"/>
  <c r="F36" i="135"/>
  <c r="E36" i="135" s="1"/>
  <c r="AJ36" i="135"/>
  <c r="C37" i="135"/>
  <c r="F37" i="135"/>
  <c r="E37" i="135" s="1"/>
  <c r="AJ37" i="135"/>
  <c r="C38" i="135"/>
  <c r="F38" i="135"/>
  <c r="E38" i="135" s="1"/>
  <c r="AJ38" i="135"/>
  <c r="C39" i="135"/>
  <c r="F39" i="135"/>
  <c r="E39" i="135" s="1"/>
  <c r="AJ39" i="135"/>
  <c r="C40" i="135"/>
  <c r="F40" i="135"/>
  <c r="AJ40" i="135"/>
  <c r="C41" i="135"/>
  <c r="F41" i="135"/>
  <c r="E41" i="135" s="1"/>
  <c r="AJ41" i="135"/>
  <c r="C42" i="135"/>
  <c r="F42" i="135"/>
  <c r="AJ42" i="135"/>
  <c r="C43" i="135"/>
  <c r="F43" i="135"/>
  <c r="E43" i="135" s="1"/>
  <c r="AJ43" i="135"/>
  <c r="C44" i="135"/>
  <c r="F44" i="135"/>
  <c r="E44" i="135" s="1"/>
  <c r="AJ44" i="135"/>
  <c r="C45" i="135"/>
  <c r="F45" i="135"/>
  <c r="E45" i="135" s="1"/>
  <c r="AJ45" i="135"/>
  <c r="C46" i="135"/>
  <c r="F46" i="135"/>
  <c r="E46" i="135" s="1"/>
  <c r="AJ46" i="135"/>
  <c r="C47" i="135"/>
  <c r="F47" i="135"/>
  <c r="E47" i="135" s="1"/>
  <c r="AJ47" i="135"/>
  <c r="C48" i="135"/>
  <c r="F48" i="135"/>
  <c r="AJ48" i="135"/>
  <c r="C49" i="135"/>
  <c r="F49" i="135"/>
  <c r="E49" i="135" s="1"/>
  <c r="AJ49" i="135"/>
  <c r="C50" i="135"/>
  <c r="F50" i="135"/>
  <c r="AJ50" i="135"/>
  <c r="C51" i="135"/>
  <c r="F51" i="135"/>
  <c r="E51" i="135" s="1"/>
  <c r="AJ51" i="135"/>
  <c r="C52" i="135"/>
  <c r="F52" i="135"/>
  <c r="E52" i="135" s="1"/>
  <c r="AJ52" i="135"/>
  <c r="C53" i="135"/>
  <c r="F53" i="135"/>
  <c r="E53" i="135" s="1"/>
  <c r="AJ53" i="135"/>
  <c r="F54" i="135"/>
  <c r="E54" i="135" s="1"/>
  <c r="F55" i="135"/>
  <c r="E55" i="135" s="1"/>
  <c r="F56" i="135"/>
  <c r="E56" i="135" s="1"/>
  <c r="E57" i="135"/>
  <c r="F57" i="135"/>
  <c r="F58" i="135"/>
  <c r="E58" i="135" s="1"/>
  <c r="F59" i="135"/>
  <c r="E59" i="135" s="1"/>
  <c r="F60" i="135"/>
  <c r="F61" i="135"/>
  <c r="E61" i="135" s="1"/>
  <c r="F62" i="135"/>
  <c r="E62" i="135" s="1"/>
  <c r="F63" i="135"/>
  <c r="E63" i="135"/>
  <c r="F64" i="135"/>
  <c r="E64" i="135" s="1"/>
  <c r="F65" i="135"/>
  <c r="E65" i="135" s="1"/>
  <c r="F66" i="135"/>
  <c r="E66" i="135" s="1"/>
  <c r="F67" i="135"/>
  <c r="E67" i="135" s="1"/>
  <c r="F68" i="135"/>
  <c r="E68" i="135" s="1"/>
  <c r="F69" i="135"/>
  <c r="E69" i="135" s="1"/>
  <c r="F70" i="135"/>
  <c r="E70" i="135"/>
  <c r="F71" i="135"/>
  <c r="E71" i="135" s="1"/>
  <c r="F72" i="135"/>
  <c r="E73" i="135"/>
  <c r="F73" i="135"/>
  <c r="F74" i="135"/>
  <c r="E74" i="135"/>
  <c r="F75" i="135"/>
  <c r="E75" i="135" s="1"/>
  <c r="F76" i="135"/>
  <c r="F77" i="135"/>
  <c r="E77" i="135" s="1"/>
  <c r="F78" i="135"/>
  <c r="E78" i="135" s="1"/>
  <c r="F79" i="135"/>
  <c r="E79" i="135"/>
  <c r="F80" i="135"/>
  <c r="E81" i="135"/>
  <c r="F81" i="135"/>
  <c r="F82" i="135"/>
  <c r="E82" i="135" s="1"/>
  <c r="F83" i="135"/>
  <c r="F84" i="135"/>
  <c r="E84" i="135" s="1"/>
  <c r="F85" i="135"/>
  <c r="E85" i="135" s="1"/>
  <c r="F86" i="135"/>
  <c r="E86" i="135"/>
  <c r="F87" i="135"/>
  <c r="E87" i="135" s="1"/>
  <c r="F88" i="135"/>
  <c r="E88" i="135"/>
  <c r="F89" i="135"/>
  <c r="F90" i="135"/>
  <c r="E90" i="135" s="1"/>
  <c r="F91" i="135"/>
  <c r="E91" i="135" s="1"/>
  <c r="F92" i="135"/>
  <c r="F93" i="135"/>
  <c r="E93" i="135" s="1"/>
  <c r="F94" i="135"/>
  <c r="E94" i="135" s="1"/>
  <c r="F95" i="135"/>
  <c r="E95" i="135"/>
  <c r="F96" i="135"/>
  <c r="E96" i="135" s="1"/>
  <c r="F97" i="135"/>
  <c r="E97" i="135" s="1"/>
  <c r="F98" i="135"/>
  <c r="E98" i="135" s="1"/>
  <c r="F99" i="135"/>
  <c r="E99" i="135" s="1"/>
  <c r="F100" i="135"/>
  <c r="E100" i="135" s="1"/>
  <c r="F101" i="135"/>
  <c r="F102" i="135"/>
  <c r="E102" i="135"/>
  <c r="B3" i="136"/>
  <c r="E3" i="136"/>
  <c r="D4" i="136" s="1"/>
  <c r="B4" i="136"/>
  <c r="E4" i="136"/>
  <c r="B5" i="136"/>
  <c r="E5" i="136"/>
  <c r="D5" i="136"/>
  <c r="B6" i="136"/>
  <c r="E6" i="136"/>
  <c r="B7" i="136"/>
  <c r="E7" i="136"/>
  <c r="B8" i="136"/>
  <c r="E8" i="136"/>
  <c r="D8" i="136" s="1"/>
  <c r="B9" i="136"/>
  <c r="E9" i="136"/>
  <c r="B10" i="136"/>
  <c r="E10" i="136"/>
  <c r="B11" i="136"/>
  <c r="E11" i="136"/>
  <c r="D11" i="136" s="1"/>
  <c r="B12" i="136"/>
  <c r="E12" i="136"/>
  <c r="B13" i="136"/>
  <c r="E13" i="136"/>
  <c r="B14" i="136"/>
  <c r="E14" i="136"/>
  <c r="D14" i="136" s="1"/>
  <c r="B15" i="136"/>
  <c r="E15" i="136"/>
  <c r="B16" i="136"/>
  <c r="E16" i="136"/>
  <c r="D16" i="136" s="1"/>
  <c r="B17" i="136"/>
  <c r="E17" i="136"/>
  <c r="D17" i="136" s="1"/>
  <c r="B18" i="136"/>
  <c r="E18" i="136"/>
  <c r="B19" i="136"/>
  <c r="E19" i="136"/>
  <c r="D19" i="136" s="1"/>
  <c r="B20" i="136"/>
  <c r="E20" i="136"/>
  <c r="B21" i="136"/>
  <c r="E21" i="136"/>
  <c r="B22" i="136"/>
  <c r="E22" i="136"/>
  <c r="D22" i="136"/>
  <c r="B23" i="136"/>
  <c r="E23" i="136"/>
  <c r="B24" i="136"/>
  <c r="E24" i="136"/>
  <c r="D24" i="136" s="1"/>
  <c r="B25" i="136"/>
  <c r="E25" i="136"/>
  <c r="D25" i="136" s="1"/>
  <c r="B26" i="136"/>
  <c r="E26" i="136"/>
  <c r="B27" i="136"/>
  <c r="E27" i="136"/>
  <c r="D27" i="136" s="1"/>
  <c r="B28" i="136"/>
  <c r="E28" i="136"/>
  <c r="D28" i="136" s="1"/>
  <c r="B29" i="136"/>
  <c r="E29" i="136"/>
  <c r="D29" i="136" s="1"/>
  <c r="B30" i="136"/>
  <c r="E30" i="136"/>
  <c r="B31" i="136"/>
  <c r="E31" i="136"/>
  <c r="B32" i="136"/>
  <c r="E32" i="136"/>
  <c r="B33" i="136"/>
  <c r="E33" i="136"/>
  <c r="D33" i="136" s="1"/>
  <c r="B34" i="136"/>
  <c r="E34" i="136"/>
  <c r="B35" i="136"/>
  <c r="E35" i="136"/>
  <c r="D35" i="136" s="1"/>
  <c r="B36" i="136"/>
  <c r="E36" i="136"/>
  <c r="D36" i="136" s="1"/>
  <c r="B37" i="136"/>
  <c r="E37" i="136"/>
  <c r="B38" i="136"/>
  <c r="E38" i="136"/>
  <c r="B39" i="136"/>
  <c r="E39" i="136"/>
  <c r="D39" i="136" s="1"/>
  <c r="B40" i="136"/>
  <c r="E40" i="136"/>
  <c r="B41" i="136"/>
  <c r="E41" i="136"/>
  <c r="D41" i="136" s="1"/>
  <c r="B42" i="136"/>
  <c r="E42" i="136"/>
  <c r="D42" i="136" s="1"/>
  <c r="B43" i="136"/>
  <c r="E43" i="136"/>
  <c r="B44" i="136"/>
  <c r="E44" i="136"/>
  <c r="D44" i="136" s="1"/>
  <c r="B45" i="136"/>
  <c r="E45" i="136"/>
  <c r="B46" i="136"/>
  <c r="E46" i="136"/>
  <c r="B47" i="136"/>
  <c r="E47" i="136"/>
  <c r="D48" i="136" s="1"/>
  <c r="B48" i="136"/>
  <c r="E48" i="136"/>
  <c r="B49" i="136"/>
  <c r="E49" i="136"/>
  <c r="D49" i="136" s="1"/>
  <c r="B50" i="136"/>
  <c r="E50" i="136"/>
  <c r="B51" i="136"/>
  <c r="E51" i="136"/>
  <c r="B52" i="136"/>
  <c r="E52" i="136"/>
  <c r="D52" i="136" s="1"/>
  <c r="B53" i="136"/>
  <c r="E53" i="136"/>
  <c r="D54" i="136" s="1"/>
  <c r="E54" i="136"/>
  <c r="E55" i="136"/>
  <c r="D55" i="136" s="1"/>
  <c r="E56" i="136"/>
  <c r="E57" i="136"/>
  <c r="D57" i="136" s="1"/>
  <c r="E58" i="136"/>
  <c r="E59" i="136"/>
  <c r="E60" i="136"/>
  <c r="D60" i="136"/>
  <c r="E61" i="136"/>
  <c r="D61" i="136"/>
  <c r="E62" i="136"/>
  <c r="E63" i="136"/>
  <c r="E64" i="136"/>
  <c r="D64" i="136" s="1"/>
  <c r="E65" i="136"/>
  <c r="E66" i="136"/>
  <c r="E67" i="136"/>
  <c r="D67" i="136" s="1"/>
  <c r="E68" i="136"/>
  <c r="D68" i="136" s="1"/>
  <c r="E69" i="136"/>
  <c r="D70" i="136" s="1"/>
  <c r="E70" i="136"/>
  <c r="E71" i="136"/>
  <c r="D71" i="136" s="1"/>
  <c r="E72" i="136"/>
  <c r="E73" i="136"/>
  <c r="D73" i="136" s="1"/>
  <c r="E74" i="136"/>
  <c r="E75" i="136"/>
  <c r="E76" i="136"/>
  <c r="D76" i="136"/>
  <c r="E77" i="136"/>
  <c r="D77" i="136" s="1"/>
  <c r="E78" i="136"/>
  <c r="E79" i="136"/>
  <c r="E80" i="136"/>
  <c r="D80" i="136" s="1"/>
  <c r="E81" i="136"/>
  <c r="E82" i="136"/>
  <c r="E83" i="136"/>
  <c r="E84" i="136"/>
  <c r="D84" i="136" s="1"/>
  <c r="E85" i="136"/>
  <c r="D86" i="136" s="1"/>
  <c r="E86" i="136"/>
  <c r="E87" i="136"/>
  <c r="D87" i="136" s="1"/>
  <c r="E88" i="136"/>
  <c r="D88" i="136" s="1"/>
  <c r="E89" i="136"/>
  <c r="D89" i="136" s="1"/>
  <c r="E90" i="136"/>
  <c r="E91" i="136"/>
  <c r="E92" i="136"/>
  <c r="E93" i="136"/>
  <c r="D93" i="136" s="1"/>
  <c r="E94" i="136"/>
  <c r="E95" i="136"/>
  <c r="D96" i="136" s="1"/>
  <c r="E96" i="136"/>
  <c r="E97" i="136"/>
  <c r="D97" i="136" s="1"/>
  <c r="E98" i="136"/>
  <c r="D99" i="136" s="1"/>
  <c r="E99" i="136"/>
  <c r="E100" i="136"/>
  <c r="D100" i="136" s="1"/>
  <c r="E101" i="136"/>
  <c r="D101" i="136" s="1"/>
  <c r="E102" i="136"/>
  <c r="D102" i="136" s="1"/>
  <c r="F4" i="132"/>
  <c r="A4" i="132"/>
  <c r="F5" i="132"/>
  <c r="A5" i="132"/>
  <c r="F6" i="132"/>
  <c r="A6" i="132"/>
  <c r="F7" i="132"/>
  <c r="E7" i="132" s="1"/>
  <c r="A7" i="132"/>
  <c r="F8" i="132"/>
  <c r="A8" i="132"/>
  <c r="F9" i="132"/>
  <c r="A9" i="132"/>
  <c r="F10" i="132"/>
  <c r="A10" i="132"/>
  <c r="F11" i="132"/>
  <c r="E11" i="132" s="1"/>
  <c r="A11" i="132"/>
  <c r="F12" i="132"/>
  <c r="E12" i="132"/>
  <c r="A12" i="132"/>
  <c r="F13" i="132"/>
  <c r="E13" i="132" s="1"/>
  <c r="A13" i="132"/>
  <c r="F14" i="132"/>
  <c r="E14" i="132" s="1"/>
  <c r="A14" i="132"/>
  <c r="F15" i="132"/>
  <c r="A15" i="132"/>
  <c r="F16" i="132"/>
  <c r="E16" i="132" s="1"/>
  <c r="A16" i="132"/>
  <c r="F17" i="132"/>
  <c r="E17" i="132" s="1"/>
  <c r="A17" i="132"/>
  <c r="F3" i="132"/>
  <c r="E3" i="132" s="1"/>
  <c r="A3" i="132"/>
  <c r="C4" i="132"/>
  <c r="C5" i="132"/>
  <c r="C6" i="132"/>
  <c r="D6" i="132" s="1"/>
  <c r="C7" i="132"/>
  <c r="D7" i="132" s="1"/>
  <c r="C8" i="132"/>
  <c r="C9" i="132"/>
  <c r="C10" i="132"/>
  <c r="D10" i="132" s="1"/>
  <c r="C11" i="132"/>
  <c r="D11" i="132" s="1"/>
  <c r="C12" i="132"/>
  <c r="D12" i="132" s="1"/>
  <c r="C13" i="132"/>
  <c r="D13" i="132" s="1"/>
  <c r="C14" i="132"/>
  <c r="D14" i="132" s="1"/>
  <c r="C15" i="132"/>
  <c r="D15" i="132" s="1"/>
  <c r="C16" i="132"/>
  <c r="D16" i="132" s="1"/>
  <c r="C17" i="132"/>
  <c r="D17" i="132" s="1"/>
  <c r="C3" i="132"/>
  <c r="I53" i="132"/>
  <c r="L53" i="132"/>
  <c r="M53" i="132"/>
  <c r="K53" i="132"/>
  <c r="L52" i="132"/>
  <c r="M52" i="132" s="1"/>
  <c r="K52" i="132"/>
  <c r="I52" i="132"/>
  <c r="L51" i="132"/>
  <c r="M51" i="132" s="1"/>
  <c r="K51" i="132"/>
  <c r="I51" i="132"/>
  <c r="L50" i="132"/>
  <c r="M50" i="132" s="1"/>
  <c r="K50" i="132"/>
  <c r="I50" i="132"/>
  <c r="L49" i="132"/>
  <c r="M49" i="132" s="1"/>
  <c r="K49" i="132"/>
  <c r="I49" i="132"/>
  <c r="L48" i="132"/>
  <c r="M48" i="132" s="1"/>
  <c r="K48" i="132"/>
  <c r="I48" i="132"/>
  <c r="L47" i="132"/>
  <c r="M47" i="132" s="1"/>
  <c r="K47" i="132"/>
  <c r="I47" i="132"/>
  <c r="L46" i="132"/>
  <c r="M46" i="132" s="1"/>
  <c r="K46" i="132"/>
  <c r="I46" i="132"/>
  <c r="L45" i="132"/>
  <c r="M45" i="132" s="1"/>
  <c r="K45" i="132"/>
  <c r="I45" i="132"/>
  <c r="L44" i="132"/>
  <c r="M44" i="132" s="1"/>
  <c r="K44" i="132"/>
  <c r="I44" i="132"/>
  <c r="L43" i="132"/>
  <c r="M43" i="132" s="1"/>
  <c r="K43" i="132"/>
  <c r="I43" i="132"/>
  <c r="L42" i="132"/>
  <c r="M42" i="132" s="1"/>
  <c r="K42" i="132"/>
  <c r="I42" i="132"/>
  <c r="L41" i="132"/>
  <c r="M41" i="132" s="1"/>
  <c r="K41" i="132"/>
  <c r="I41" i="132"/>
  <c r="L40" i="132"/>
  <c r="M40" i="132" s="1"/>
  <c r="K40" i="132"/>
  <c r="I40" i="132"/>
  <c r="L39" i="132"/>
  <c r="M39" i="132" s="1"/>
  <c r="K39" i="132"/>
  <c r="I39" i="132"/>
  <c r="L38" i="132"/>
  <c r="M38" i="132" s="1"/>
  <c r="K38" i="132"/>
  <c r="I38" i="132"/>
  <c r="L37" i="132"/>
  <c r="M37" i="132" s="1"/>
  <c r="K37" i="132"/>
  <c r="I37" i="132"/>
  <c r="L36" i="132"/>
  <c r="M36" i="132" s="1"/>
  <c r="K36" i="132"/>
  <c r="I36" i="132"/>
  <c r="L35" i="132"/>
  <c r="M35" i="132" s="1"/>
  <c r="K35" i="132"/>
  <c r="I35" i="132"/>
  <c r="L34" i="132"/>
  <c r="M34" i="132" s="1"/>
  <c r="K34" i="132"/>
  <c r="I34" i="132"/>
  <c r="L33" i="132"/>
  <c r="M33" i="132"/>
  <c r="K33" i="132"/>
  <c r="I33" i="132"/>
  <c r="L32" i="132"/>
  <c r="M32" i="132" s="1"/>
  <c r="K32" i="132"/>
  <c r="I32" i="132"/>
  <c r="L31" i="132"/>
  <c r="M31" i="132" s="1"/>
  <c r="K31" i="132"/>
  <c r="I31" i="132"/>
  <c r="L30" i="132"/>
  <c r="M30" i="132" s="1"/>
  <c r="K30" i="132"/>
  <c r="I30" i="132"/>
  <c r="L29" i="132"/>
  <c r="M29" i="132" s="1"/>
  <c r="K29" i="132"/>
  <c r="I29" i="132"/>
  <c r="L28" i="132"/>
  <c r="M28" i="132" s="1"/>
  <c r="K28" i="132"/>
  <c r="I28" i="132"/>
  <c r="L27" i="132"/>
  <c r="M27" i="132"/>
  <c r="K27" i="132"/>
  <c r="I27" i="132"/>
  <c r="L26" i="132"/>
  <c r="M26" i="132" s="1"/>
  <c r="K26" i="132"/>
  <c r="I26" i="132"/>
  <c r="L25" i="132"/>
  <c r="M25" i="132" s="1"/>
  <c r="K25" i="132"/>
  <c r="I25" i="132"/>
  <c r="L24" i="132"/>
  <c r="M24" i="132" s="1"/>
  <c r="K24" i="132"/>
  <c r="I24" i="132"/>
  <c r="L23" i="132"/>
  <c r="M23" i="132"/>
  <c r="K23" i="132"/>
  <c r="I23" i="132"/>
  <c r="L22" i="132"/>
  <c r="M22" i="132" s="1"/>
  <c r="K22" i="132"/>
  <c r="I22" i="132"/>
  <c r="L21" i="132"/>
  <c r="M21" i="132" s="1"/>
  <c r="K21" i="132"/>
  <c r="I21" i="132"/>
  <c r="L20" i="132"/>
  <c r="M20" i="132" s="1"/>
  <c r="K20" i="132"/>
  <c r="I20" i="132"/>
  <c r="L19" i="132"/>
  <c r="M19" i="132" s="1"/>
  <c r="K19" i="132"/>
  <c r="I19" i="132"/>
  <c r="L18" i="132"/>
  <c r="M18" i="132" s="1"/>
  <c r="K18" i="132"/>
  <c r="I18" i="132"/>
  <c r="L17" i="132"/>
  <c r="M17" i="132" s="1"/>
  <c r="K17" i="132"/>
  <c r="I17" i="132"/>
  <c r="L16" i="132"/>
  <c r="M16" i="132" s="1"/>
  <c r="K16" i="132"/>
  <c r="I16" i="132"/>
  <c r="L15" i="132"/>
  <c r="M15" i="132" s="1"/>
  <c r="K15" i="132"/>
  <c r="I15" i="132"/>
  <c r="L14" i="132"/>
  <c r="M14" i="132" s="1"/>
  <c r="K14" i="132"/>
  <c r="I14" i="132"/>
  <c r="L13" i="132"/>
  <c r="M13" i="132"/>
  <c r="K13" i="132"/>
  <c r="I13" i="132"/>
  <c r="L12" i="132"/>
  <c r="M12" i="132" s="1"/>
  <c r="K12" i="132"/>
  <c r="I12" i="132"/>
  <c r="L11" i="132"/>
  <c r="M11" i="132" s="1"/>
  <c r="K11" i="132"/>
  <c r="I11" i="132"/>
  <c r="L10" i="132"/>
  <c r="M10" i="132" s="1"/>
  <c r="K10" i="132"/>
  <c r="I10" i="132"/>
  <c r="L9" i="132"/>
  <c r="M9" i="132" s="1"/>
  <c r="K9" i="132"/>
  <c r="I9" i="132"/>
  <c r="L8" i="132"/>
  <c r="M8" i="132" s="1"/>
  <c r="K8" i="132"/>
  <c r="I8" i="132"/>
  <c r="L7" i="132"/>
  <c r="M7" i="132" s="1"/>
  <c r="K7" i="132"/>
  <c r="I7" i="132"/>
  <c r="L54" i="132" s="1"/>
  <c r="L6" i="132"/>
  <c r="M6" i="132" s="1"/>
  <c r="K6" i="132"/>
  <c r="I6" i="132"/>
  <c r="L5" i="132"/>
  <c r="M5" i="132" s="1"/>
  <c r="K5" i="132"/>
  <c r="I5" i="132"/>
  <c r="J54" i="132"/>
  <c r="L4" i="132"/>
  <c r="M4" i="132" s="1"/>
  <c r="I4" i="132"/>
  <c r="L3" i="132"/>
  <c r="M3" i="132" s="1"/>
  <c r="I3" i="132"/>
  <c r="D92" i="136"/>
  <c r="D10" i="136"/>
  <c r="E9" i="135"/>
  <c r="D5" i="132" l="1"/>
  <c r="E8" i="132"/>
  <c r="E4" i="132"/>
  <c r="D4" i="132"/>
  <c r="E15" i="132"/>
  <c r="D9" i="132"/>
  <c r="E10" i="132"/>
  <c r="E6" i="132"/>
  <c r="D8" i="132"/>
  <c r="E9" i="132"/>
  <c r="E5" i="132"/>
  <c r="D79" i="136"/>
  <c r="D63" i="136"/>
  <c r="D23" i="136"/>
  <c r="D15" i="136"/>
  <c r="E92" i="135"/>
  <c r="E83" i="135"/>
  <c r="C54" i="135"/>
  <c r="D90" i="136"/>
  <c r="D74" i="136"/>
  <c r="D58" i="136"/>
  <c r="D38" i="136"/>
  <c r="D26" i="136"/>
  <c r="D9" i="136"/>
  <c r="E101" i="135"/>
  <c r="E60" i="135"/>
  <c r="D3" i="132"/>
  <c r="D94" i="136"/>
  <c r="D83" i="136"/>
  <c r="D72" i="136"/>
  <c r="D56" i="136"/>
  <c r="D12" i="136"/>
  <c r="E14" i="135"/>
  <c r="D78" i="136"/>
  <c r="D62" i="136"/>
  <c r="D47" i="136"/>
  <c r="E7" i="135"/>
  <c r="M54" i="132"/>
  <c r="D98" i="136"/>
  <c r="D81" i="136"/>
  <c r="D65" i="136"/>
  <c r="D40" i="136"/>
  <c r="D30" i="136"/>
  <c r="D3" i="136"/>
  <c r="E72" i="135"/>
  <c r="E10" i="135"/>
  <c r="E8" i="135"/>
  <c r="D82" i="136"/>
  <c r="D66" i="136"/>
  <c r="D51" i="136"/>
  <c r="D13" i="136"/>
  <c r="E76" i="135"/>
  <c r="E13" i="135"/>
  <c r="D91" i="136"/>
  <c r="D85" i="136"/>
  <c r="D75" i="136"/>
  <c r="D69" i="136"/>
  <c r="D59" i="136"/>
  <c r="D53" i="136"/>
  <c r="D37" i="136"/>
  <c r="D34" i="136"/>
  <c r="E89" i="135"/>
  <c r="E80" i="135"/>
  <c r="K54" i="132"/>
  <c r="D20" i="136"/>
  <c r="D21" i="136"/>
  <c r="E48" i="135"/>
  <c r="E40" i="135"/>
  <c r="E32" i="135"/>
  <c r="E24" i="135"/>
  <c r="E16" i="135"/>
  <c r="D18" i="136"/>
  <c r="D43" i="136"/>
  <c r="D6" i="136"/>
  <c r="D7" i="136"/>
  <c r="D45" i="136"/>
  <c r="D46" i="136"/>
  <c r="D31" i="136"/>
  <c r="D32" i="136"/>
  <c r="B54" i="136"/>
  <c r="E50" i="135"/>
  <c r="E42" i="135"/>
  <c r="E34" i="135"/>
  <c r="E26" i="135"/>
  <c r="E18" i="135"/>
  <c r="D50" i="136"/>
  <c r="D95" i="1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tarkkala</author>
    <author>Mikko Tarkkala</author>
  </authors>
  <commentList>
    <comment ref="I3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>80% käyttöaste
tarkoittaa
luonnollisesti
20% hengailua</t>
        </r>
      </text>
    </comment>
    <comment ref="I53" authorId="1" shapeId="0" xr:uid="{00000000-0006-0000-0100-000002000000}">
      <text>
        <r>
          <rPr>
            <b/>
            <sz val="14"/>
            <color indexed="81"/>
            <rFont val="Tahoma"/>
            <family val="2"/>
          </rPr>
          <t>Systeemissä olevien asiakkaiden määrän toden-
näköisyys voidaan laskea M/M/1 tilanteessa kaavalla;
=(1-käyttöaste)*käyttöaste^asiakasmäärä eli
=(1-80%)*80%^50</t>
        </r>
      </text>
    </comment>
    <comment ref="K53" authorId="1" shapeId="0" xr:uid="{00000000-0006-0000-0100-000003000000}">
      <text>
        <r>
          <rPr>
            <b/>
            <sz val="14"/>
            <color indexed="81"/>
            <rFont val="Tahoma"/>
            <family val="2"/>
          </rPr>
          <t>1 asiakkaan ollessa aina kerralla
palveltavana jonottavien asiakkaiden määrä
on luonnollisesti 1 vähemmän kuin koko
systeemissä olevien ihmisten määrä</t>
        </r>
      </text>
    </comment>
    <comment ref="L53" authorId="1" shapeId="0" xr:uid="{00000000-0006-0000-0100-000004000000}">
      <text>
        <r>
          <rPr>
            <b/>
            <sz val="14"/>
            <color indexed="81"/>
            <rFont val="Tahoma"/>
            <family val="2"/>
          </rPr>
          <t>Jonotusaika on keskimäärin 2,4 minuuttia
jokaista systeemissä olevaa asiakasta kohti.
Eli kun systeemissä on 50 ihmistä niin mahdollinen
51. asiakas joutuu odottamaan 120 minuuttia
(50*2,4min.) ennen palvelun saamista.</t>
        </r>
      </text>
    </comment>
    <comment ref="M53" authorId="1" shapeId="0" xr:uid="{00000000-0006-0000-0100-000005000000}">
      <text>
        <r>
          <rPr>
            <b/>
            <sz val="14"/>
            <color indexed="81"/>
            <rFont val="Tahoma"/>
            <family val="2"/>
          </rPr>
          <t>=jonotusaika+palveluaika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tarkkala</author>
  </authors>
  <commentList>
    <comment ref="C47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Saapuvien asiakkaiden määrän todennäköisyys voidaan
laskea M/M/1 tilanteessa kaavalla (esim. 1 tunnissa);
</t>
        </r>
        <r>
          <rPr>
            <b/>
            <sz val="3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=(((ka.saapuvat*aikaperiodi)^saapuvien määrä)
/saapuvien määrän kertoma) *e^(-ka .saapuvat*aikaperiodi)
=(((20*1)^44)/44!)*(2,7183^(-20*1))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tarkkala</author>
  </authors>
  <commentList>
    <comment ref="E62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Todennäköisyyden, että palvelu kestää alle tietyn
ajan voidaan laskea M/M/1 tilanteessa kaavalla;
=1-e^(-ka.palveltavat*aikaperiodi)
=1-(2,7183^(-25*(6min/60min)))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tarkkala</author>
  </authors>
  <commentList>
    <comment ref="J12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>=FACT(5)/FACT(5-0)*((0,4)/2,5)^0</t>
        </r>
      </text>
    </comment>
    <comment ref="J13" authorId="0" shapeId="0" xr:uid="{00000000-0006-0000-0700-000002000000}">
      <text>
        <r>
          <rPr>
            <b/>
            <sz val="12"/>
            <color indexed="81"/>
            <rFont val="Tahoma"/>
            <family val="2"/>
          </rPr>
          <t>=FACT(5)/FACT(5-1)*((0,4)/2,5)^1</t>
        </r>
      </text>
    </comment>
  </commentList>
</comments>
</file>

<file path=xl/sharedStrings.xml><?xml version="1.0" encoding="utf-8"?>
<sst xmlns="http://schemas.openxmlformats.org/spreadsheetml/2006/main" count="56" uniqueCount="43">
  <si>
    <t>Käyttöaste</t>
  </si>
  <si>
    <t>Keskimääräinen jonon pituus Lq</t>
  </si>
  <si>
    <t>Ka.asiakkaiden aika systeemissä W</t>
  </si>
  <si>
    <t>Keskimääräinen jonotusaika Wq</t>
  </si>
  <si>
    <t>pain. ka.</t>
  </si>
  <si>
    <t>L - Asiakasmäärä systeemissä</t>
  </si>
  <si>
    <t>Lq - Asiakkaita jonossa odottamassa</t>
  </si>
  <si>
    <t>Wq - Keskimääräinen jonotusaika</t>
  </si>
  <si>
    <t>W - Ka. aika systeemissä</t>
  </si>
  <si>
    <t>Todennäköisyys tapahtumalle</t>
  </si>
  <si>
    <t>Saapuvien asiakkaiden määrä tunnissa</t>
  </si>
  <si>
    <t>Excelillä:</t>
  </si>
  <si>
    <t>n</t>
  </si>
  <si>
    <t>Saapuvat asiakkaat</t>
  </si>
  <si>
    <t>Myy =</t>
  </si>
  <si>
    <t>Lukumäärä (kpl/t)</t>
  </si>
  <si>
    <t>Todennäköisyys</t>
  </si>
  <si>
    <t>Saapumisväli (min.)</t>
  </si>
  <si>
    <t>Todennäköisyys (noin)</t>
  </si>
  <si>
    <t>Alle olon tod.näköisyys</t>
  </si>
  <si>
    <t>Palveltavat asiakkaat</t>
  </si>
  <si>
    <t>Lamda =</t>
  </si>
  <si>
    <t>Palvelun kesto (min.)</t>
  </si>
  <si>
    <t>Todennäköisyys joutenololle P(0)</t>
  </si>
  <si>
    <t>Ka. "asiakkaiden" määrä systeemissä</t>
  </si>
  <si>
    <t>Ka. "asiakkaiden" aika systeemissä</t>
  </si>
  <si>
    <t>(eli 1-"todennäköisyys joutenololle")</t>
  </si>
  <si>
    <t>(eli lukumäärä odottamassa korjausta tai korjattavana)</t>
  </si>
  <si>
    <t>(eli päivää poissa käytöstä)</t>
  </si>
  <si>
    <t>2) Läpimenoajat kahdella täyttöpaikalla  (M/M/2)</t>
  </si>
  <si>
    <t>1) Läpimenoajat "lisäreunoilla"  (M/M/1)</t>
  </si>
  <si>
    <t>0) Nykyinen läpimenoaika (M/M/1)</t>
  </si>
  <si>
    <t>(eli systeemissä olevien asiakkaiden määrä on nolla)</t>
  </si>
  <si>
    <t>Eri tunnuslukujen yhteys voidaan todeta myös "melko yleisen" Littlen lain avulla:</t>
  </si>
  <si>
    <t>Ka.asiakkaiden lukumäärä systeemissä L</t>
  </si>
  <si>
    <t>(wait in the queue)</t>
  </si>
  <si>
    <r>
      <t xml:space="preserve">Keskimääräinen jonon pituus Lq </t>
    </r>
    <r>
      <rPr>
        <sz val="16"/>
        <rFont val="Arial"/>
        <family val="2"/>
      </rPr>
      <t>(length of the queue)</t>
    </r>
  </si>
  <si>
    <t>(wait)</t>
  </si>
  <si>
    <r>
      <t xml:space="preserve">Ka.asiakkaiden määrä systemissä L </t>
    </r>
    <r>
      <rPr>
        <sz val="16"/>
        <rFont val="Arial"/>
        <family val="2"/>
      </rPr>
      <t>(length)</t>
    </r>
  </si>
  <si>
    <r>
      <t xml:space="preserve">Jonotuksen tunnusluvut
eri käyttöasteilla
</t>
    </r>
    <r>
      <rPr>
        <sz val="22"/>
        <rFont val="Arial"/>
        <family val="2"/>
      </rPr>
      <t>(kuvan B data)</t>
    </r>
  </si>
  <si>
    <r>
      <t xml:space="preserve">Lasketut tunnusluvut todennäköisyyksillään
</t>
    </r>
    <r>
      <rPr>
        <sz val="22"/>
        <rFont val="Arial"/>
        <family val="2"/>
      </rPr>
      <t>(kuvan C data)</t>
    </r>
  </si>
  <si>
    <r>
      <t>Käyttöaste</t>
    </r>
    <r>
      <rPr>
        <sz val="16"/>
        <rFont val="Arial"/>
        <family val="2"/>
      </rPr>
      <t xml:space="preserve"> (kun kapasiteetti siis kaksinkertaistettiin ja kysyntä pysyi samana)</t>
    </r>
  </si>
  <si>
    <t>Todennäköisyys, että kaikki asiakaspalvelijat (tässä 2 kpl) samanaikaisesti jouten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</si>
</sst>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0.0\ %"/>
    <numFmt numFmtId="167" formatCode="0.0000"/>
    <numFmt numFmtId="168" formatCode="0.000\ %"/>
    <numFmt numFmtId="169" formatCode="0.0000\ %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1"/>
      <name val="Tahoma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0"/>
      <color indexed="81"/>
      <name val="Tahoma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2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b/>
      <sz val="3"/>
      <color indexed="81"/>
      <name val="Tahoma"/>
      <family val="2"/>
    </font>
    <font>
      <b/>
      <i/>
      <sz val="16"/>
      <name val="Arial"/>
      <family val="2"/>
    </font>
    <font>
      <sz val="2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9" fontId="5" fillId="2" borderId="0" xfId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textRotation="45"/>
    </xf>
    <xf numFmtId="0" fontId="5" fillId="2" borderId="0" xfId="0" applyFont="1" applyFill="1"/>
    <xf numFmtId="0" fontId="7" fillId="3" borderId="2" xfId="0" applyFont="1" applyFill="1" applyBorder="1"/>
    <xf numFmtId="2" fontId="7" fillId="3" borderId="3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166" fontId="8" fillId="2" borderId="0" xfId="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6" fontId="8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11" fillId="4" borderId="2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left" indent="1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8" fontId="1" fillId="2" borderId="8" xfId="1" applyNumberFormat="1" applyFill="1" applyBorder="1" applyAlignment="1">
      <alignment horizontal="center"/>
    </xf>
    <xf numFmtId="165" fontId="1" fillId="2" borderId="7" xfId="1" applyNumberFormat="1" applyFill="1" applyBorder="1" applyAlignment="1">
      <alignment horizontal="center"/>
    </xf>
    <xf numFmtId="168" fontId="1" fillId="2" borderId="9" xfId="1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8" fontId="1" fillId="2" borderId="6" xfId="1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8" fontId="1" fillId="2" borderId="0" xfId="1" applyNumberFormat="1" applyFill="1" applyBorder="1" applyAlignment="1">
      <alignment horizontal="center"/>
    </xf>
    <xf numFmtId="165" fontId="1" fillId="2" borderId="10" xfId="1" applyNumberFormat="1" applyFill="1" applyBorder="1" applyAlignment="1">
      <alignment horizontal="center"/>
    </xf>
    <xf numFmtId="168" fontId="1" fillId="2" borderId="11" xfId="1" applyNumberFormat="1" applyFill="1" applyBorder="1" applyAlignment="1">
      <alignment horizontal="center"/>
    </xf>
    <xf numFmtId="168" fontId="1" fillId="2" borderId="12" xfId="1" applyNumberFormat="1" applyFill="1" applyBorder="1" applyAlignment="1">
      <alignment horizontal="center"/>
    </xf>
    <xf numFmtId="168" fontId="0" fillId="2" borderId="0" xfId="0" applyNumberFormat="1" applyFill="1"/>
    <xf numFmtId="0" fontId="0" fillId="2" borderId="13" xfId="0" applyFill="1" applyBorder="1" applyAlignment="1">
      <alignment horizontal="center"/>
    </xf>
    <xf numFmtId="168" fontId="1" fillId="2" borderId="1" xfId="1" applyNumberFormat="1" applyFill="1" applyBorder="1" applyAlignment="1">
      <alignment horizontal="center"/>
    </xf>
    <xf numFmtId="168" fontId="1" fillId="2" borderId="14" xfId="1" applyNumberFormat="1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165" fontId="1" fillId="2" borderId="13" xfId="1" applyNumberFormat="1" applyFill="1" applyBorder="1" applyAlignment="1">
      <alignment horizontal="center"/>
    </xf>
    <xf numFmtId="168" fontId="1" fillId="2" borderId="15" xfId="1" applyNumberForma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9" fontId="0" fillId="2" borderId="0" xfId="1" applyFont="1" applyFill="1"/>
    <xf numFmtId="169" fontId="0" fillId="2" borderId="0" xfId="1" applyNumberFormat="1" applyFont="1" applyFill="1"/>
    <xf numFmtId="9" fontId="4" fillId="3" borderId="2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0" xfId="0" applyFont="1" applyFill="1"/>
    <xf numFmtId="0" fontId="14" fillId="4" borderId="4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0" fontId="15" fillId="6" borderId="5" xfId="1" applyNumberFormat="1" applyFont="1" applyFill="1" applyBorder="1" applyAlignment="1">
      <alignment horizontal="center"/>
    </xf>
    <xf numFmtId="167" fontId="14" fillId="2" borderId="0" xfId="0" applyNumberFormat="1" applyFont="1" applyFill="1"/>
    <xf numFmtId="164" fontId="14" fillId="2" borderId="9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0" fontId="16" fillId="2" borderId="0" xfId="0" applyFont="1" applyFill="1"/>
    <xf numFmtId="0" fontId="17" fillId="4" borderId="2" xfId="0" applyFont="1" applyFill="1" applyBorder="1"/>
    <xf numFmtId="0" fontId="17" fillId="4" borderId="3" xfId="0" applyFont="1" applyFill="1" applyBorder="1" applyAlignment="1">
      <alignment horizontal="center"/>
    </xf>
    <xf numFmtId="0" fontId="18" fillId="2" borderId="0" xfId="0" applyFont="1" applyFill="1"/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left" indent="1"/>
    </xf>
    <xf numFmtId="0" fontId="20" fillId="2" borderId="0" xfId="0" applyFont="1" applyFill="1" applyAlignment="1">
      <alignment horizontal="left" indent="1"/>
    </xf>
    <xf numFmtId="166" fontId="22" fillId="2" borderId="0" xfId="1" applyNumberFormat="1" applyFont="1" applyFill="1" applyAlignment="1">
      <alignment horizontal="center"/>
    </xf>
    <xf numFmtId="166" fontId="23" fillId="2" borderId="0" xfId="1" applyNumberFormat="1" applyFont="1" applyFill="1" applyAlignment="1">
      <alignment horizontal="center"/>
    </xf>
    <xf numFmtId="168" fontId="24" fillId="2" borderId="0" xfId="1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168" fontId="25" fillId="2" borderId="0" xfId="1" applyNumberFormat="1" applyFont="1" applyFill="1" applyBorder="1" applyAlignment="1">
      <alignment horizontal="center"/>
    </xf>
    <xf numFmtId="165" fontId="24" fillId="2" borderId="10" xfId="1" applyNumberFormat="1" applyFont="1" applyFill="1" applyBorder="1" applyAlignment="1">
      <alignment horizontal="center"/>
    </xf>
    <xf numFmtId="168" fontId="24" fillId="2" borderId="11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9FF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930460333006855E-2"/>
          <c:y val="3.4379671150971597E-2"/>
          <c:w val="0.93927522037218414"/>
          <c:h val="0.789237668161434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15-4E5D-B904-513D67FE0172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15-4E5D-B904-513D67FE017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'Lasku 1 extra A'!$A$3:$B$17</c:f>
              <c:multiLvlStrCache>
                <c:ptCount val="1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13</c:v>
                  </c:pt>
                  <c:pt idx="4">
                    <c:v>14</c:v>
                  </c:pt>
                  <c:pt idx="5">
                    <c:v>15</c:v>
                  </c:pt>
                  <c:pt idx="6">
                    <c:v>16</c:v>
                  </c:pt>
                  <c:pt idx="7">
                    <c:v>17</c:v>
                  </c:pt>
                  <c:pt idx="8">
                    <c:v>18</c:v>
                  </c:pt>
                  <c:pt idx="9">
                    <c:v>19</c:v>
                  </c:pt>
                  <c:pt idx="10">
                    <c:v>20</c:v>
                  </c:pt>
                  <c:pt idx="11">
                    <c:v>21</c:v>
                  </c:pt>
                  <c:pt idx="12">
                    <c:v>22</c:v>
                  </c:pt>
                  <c:pt idx="13">
                    <c:v>23</c:v>
                  </c:pt>
                  <c:pt idx="14">
                    <c:v>24</c:v>
                  </c:pt>
                </c:lvl>
                <c:lvl>
                  <c:pt idx="0">
                    <c:v>40 %</c:v>
                  </c:pt>
                  <c:pt idx="1">
                    <c:v>44 %</c:v>
                  </c:pt>
                  <c:pt idx="2">
                    <c:v>48 %</c:v>
                  </c:pt>
                  <c:pt idx="3">
                    <c:v>52 %</c:v>
                  </c:pt>
                  <c:pt idx="4">
                    <c:v>56 %</c:v>
                  </c:pt>
                  <c:pt idx="5">
                    <c:v>60 %</c:v>
                  </c:pt>
                  <c:pt idx="6">
                    <c:v>64 %</c:v>
                  </c:pt>
                  <c:pt idx="7">
                    <c:v>68 %</c:v>
                  </c:pt>
                  <c:pt idx="8">
                    <c:v>72 %</c:v>
                  </c:pt>
                  <c:pt idx="9">
                    <c:v>76 %</c:v>
                  </c:pt>
                  <c:pt idx="10">
                    <c:v>80 %</c:v>
                  </c:pt>
                  <c:pt idx="11">
                    <c:v>84 %</c:v>
                  </c:pt>
                  <c:pt idx="12">
                    <c:v>88 %</c:v>
                  </c:pt>
                  <c:pt idx="13">
                    <c:v>92 %</c:v>
                  </c:pt>
                  <c:pt idx="14">
                    <c:v>96 %</c:v>
                  </c:pt>
                </c:lvl>
              </c:multiLvlStrCache>
            </c:multiLvlStrRef>
          </c:cat>
          <c:val>
            <c:numRef>
              <c:f>'Lasku 1 extra A'!$E$3:$E$17</c:f>
              <c:numCache>
                <c:formatCode>0.0</c:formatCode>
                <c:ptCount val="15"/>
                <c:pt idx="0">
                  <c:v>1.6</c:v>
                </c:pt>
                <c:pt idx="1">
                  <c:v>1.8857142857142857</c:v>
                </c:pt>
                <c:pt idx="2">
                  <c:v>2.2153846153846155</c:v>
                </c:pt>
                <c:pt idx="3">
                  <c:v>2.6</c:v>
                </c:pt>
                <c:pt idx="4">
                  <c:v>3.0545454545454551</c:v>
                </c:pt>
                <c:pt idx="5">
                  <c:v>3.5999999999999996</c:v>
                </c:pt>
                <c:pt idx="6">
                  <c:v>4.2666666666666666</c:v>
                </c:pt>
                <c:pt idx="7">
                  <c:v>5.1000000000000005</c:v>
                </c:pt>
                <c:pt idx="8">
                  <c:v>6.1714285714285708</c:v>
                </c:pt>
                <c:pt idx="9">
                  <c:v>7.6</c:v>
                </c:pt>
                <c:pt idx="10">
                  <c:v>9.6000000000000014</c:v>
                </c:pt>
                <c:pt idx="11">
                  <c:v>12.6</c:v>
                </c:pt>
                <c:pt idx="12">
                  <c:v>17.600000000000001</c:v>
                </c:pt>
                <c:pt idx="13">
                  <c:v>27.6</c:v>
                </c:pt>
                <c:pt idx="14">
                  <c:v>57.599999999999994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15-4E5D-B904-513D67FE0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1235984"/>
        <c:axId val="-751243600"/>
      </c:lineChart>
      <c:catAx>
        <c:axId val="-75123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Asiakkaiden määrä tunnissa ja palvelupisteen käyttöaste</a:t>
                </a:r>
              </a:p>
            </c:rich>
          </c:tx>
          <c:layout>
            <c:manualLayout>
              <c:xMode val="edge"/>
              <c:yMode val="edge"/>
              <c:x val="0.20666013712047013"/>
              <c:y val="0.92376681614349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124360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Keskimääräinen jonotusaika (min)</a:t>
                </a:r>
              </a:p>
            </c:rich>
          </c:tx>
          <c:layout>
            <c:manualLayout>
              <c:xMode val="edge"/>
              <c:yMode val="edge"/>
              <c:x val="1.1426705843943846E-2"/>
              <c:y val="0.13602391629297458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35984"/>
        <c:crosses val="autoZero"/>
        <c:crossBetween val="between"/>
        <c:majorUnit val="6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24779627815868E-2"/>
          <c:y val="3.5874439461883408E-2"/>
          <c:w val="0.92752203721841331"/>
          <c:h val="0.834080717488789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'Lasku 1 extra A'!$J$3:$J$23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'Lasku 1 extra A'!$I$3:$I$23</c:f>
              <c:numCache>
                <c:formatCode>0.0\ %</c:formatCode>
                <c:ptCount val="21"/>
                <c:pt idx="0">
                  <c:v>0.19999999999999996</c:v>
                </c:pt>
                <c:pt idx="1">
                  <c:v>0.15999999999999998</c:v>
                </c:pt>
                <c:pt idx="2">
                  <c:v>0.128</c:v>
                </c:pt>
                <c:pt idx="3">
                  <c:v>0.1024</c:v>
                </c:pt>
                <c:pt idx="4">
                  <c:v>8.1920000000000021E-2</c:v>
                </c:pt>
                <c:pt idx="5">
                  <c:v>6.5536000000000025E-2</c:v>
                </c:pt>
                <c:pt idx="6">
                  <c:v>5.2428800000000018E-2</c:v>
                </c:pt>
                <c:pt idx="7">
                  <c:v>4.1943040000000022E-2</c:v>
                </c:pt>
                <c:pt idx="8">
                  <c:v>3.3554432000000023E-2</c:v>
                </c:pt>
                <c:pt idx="9">
                  <c:v>2.6843545600000018E-2</c:v>
                </c:pt>
                <c:pt idx="10">
                  <c:v>2.147483648000002E-2</c:v>
                </c:pt>
                <c:pt idx="11">
                  <c:v>1.7179869184000014E-2</c:v>
                </c:pt>
                <c:pt idx="12">
                  <c:v>1.3743895347200016E-2</c:v>
                </c:pt>
                <c:pt idx="13">
                  <c:v>1.0995116277760014E-2</c:v>
                </c:pt>
                <c:pt idx="14">
                  <c:v>8.7960930222080111E-3</c:v>
                </c:pt>
                <c:pt idx="15">
                  <c:v>7.0368744177664103E-3</c:v>
                </c:pt>
                <c:pt idx="16">
                  <c:v>5.6294995342131282E-3</c:v>
                </c:pt>
                <c:pt idx="17">
                  <c:v>4.5035996273705033E-3</c:v>
                </c:pt>
                <c:pt idx="18">
                  <c:v>3.6028797018964023E-3</c:v>
                </c:pt>
                <c:pt idx="19">
                  <c:v>2.8823037615171225E-3</c:v>
                </c:pt>
                <c:pt idx="20">
                  <c:v>2.3058430092136985E-3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C-4155-A8C4-FA82A49C9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51224560"/>
        <c:axId val="-751228368"/>
      </c:barChart>
      <c:catAx>
        <c:axId val="-75122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Asiakkaita systeemissä</a:t>
                </a:r>
              </a:p>
            </c:rich>
          </c:tx>
          <c:layout>
            <c:manualLayout>
              <c:xMode val="edge"/>
              <c:yMode val="edge"/>
              <c:x val="0.39373163565132224"/>
              <c:y val="0.92376681614349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2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1228368"/>
        <c:scaling>
          <c:orientation val="minMax"/>
          <c:max val="0.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 systeemissä olevien määrälle</a:t>
                </a:r>
              </a:p>
            </c:rich>
          </c:tx>
          <c:layout>
            <c:manualLayout>
              <c:xMode val="edge"/>
              <c:yMode val="edge"/>
              <c:x val="1.5670910871694418E-2"/>
              <c:y val="8.2710513203786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24560"/>
        <c:crosses val="autoZero"/>
        <c:crossBetween val="between"/>
        <c:majorUnit val="0.25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9824422057583"/>
          <c:y val="4.228992484993141E-2"/>
          <c:w val="0.86917214793077657"/>
          <c:h val="0.7935580015957717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58-43C6-8058-6747FEB0BAD7}"/>
              </c:ext>
            </c:extLst>
          </c:dPt>
          <c:cat>
            <c:numRef>
              <c:f>'Lasku 1 extra D'!$B$3:$B$53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'Lasku 1 extra D'!$C$3:$C$53</c:f>
              <c:numCache>
                <c:formatCode>0.000\ %</c:formatCode>
                <c:ptCount val="51"/>
                <c:pt idx="0">
                  <c:v>2.0608780681659068E-9</c:v>
                </c:pt>
                <c:pt idx="1">
                  <c:v>4.1217561363318134E-8</c:v>
                </c:pt>
                <c:pt idx="2">
                  <c:v>4.1217561363318137E-7</c:v>
                </c:pt>
                <c:pt idx="3">
                  <c:v>2.747837424221209E-6</c:v>
                </c:pt>
                <c:pt idx="4">
                  <c:v>1.3739187121106047E-5</c:v>
                </c:pt>
                <c:pt idx="5">
                  <c:v>5.4956748484424187E-5</c:v>
                </c:pt>
                <c:pt idx="6">
                  <c:v>1.8318916161474727E-4</c:v>
                </c:pt>
                <c:pt idx="7">
                  <c:v>5.2339760461356363E-4</c:v>
                </c:pt>
                <c:pt idx="8">
                  <c:v>1.3084940115339091E-3</c:v>
                </c:pt>
                <c:pt idx="9">
                  <c:v>2.9077644700753538E-3</c:v>
                </c:pt>
                <c:pt idx="10">
                  <c:v>5.8155289401507076E-3</c:v>
                </c:pt>
                <c:pt idx="11">
                  <c:v>1.0573688982092195E-2</c:v>
                </c:pt>
                <c:pt idx="12">
                  <c:v>1.7622814970153656E-2</c:v>
                </c:pt>
                <c:pt idx="13">
                  <c:v>2.7112023031005628E-2</c:v>
                </c:pt>
                <c:pt idx="14">
                  <c:v>3.8731461472865179E-2</c:v>
                </c:pt>
                <c:pt idx="15">
                  <c:v>5.1641948630486913E-2</c:v>
                </c:pt>
                <c:pt idx="16">
                  <c:v>6.4552435788108639E-2</c:v>
                </c:pt>
                <c:pt idx="17">
                  <c:v>7.5944042103657211E-2</c:v>
                </c:pt>
                <c:pt idx="18">
                  <c:v>8.4382269004063579E-2</c:v>
                </c:pt>
                <c:pt idx="19">
                  <c:v>8.8823441056909036E-2</c:v>
                </c:pt>
                <c:pt idx="20">
                  <c:v>8.8823441056909036E-2</c:v>
                </c:pt>
                <c:pt idx="21">
                  <c:v>8.4593753387532417E-2</c:v>
                </c:pt>
                <c:pt idx="22">
                  <c:v>7.6903412170484006E-2</c:v>
                </c:pt>
                <c:pt idx="23">
                  <c:v>6.6872532322159992E-2</c:v>
                </c:pt>
                <c:pt idx="24">
                  <c:v>5.5727110268466676E-2</c:v>
                </c:pt>
                <c:pt idx="25">
                  <c:v>4.4581688214773346E-2</c:v>
                </c:pt>
                <c:pt idx="26">
                  <c:v>3.4293606319056404E-2</c:v>
                </c:pt>
                <c:pt idx="27">
                  <c:v>2.5402671347449196E-2</c:v>
                </c:pt>
                <c:pt idx="28">
                  <c:v>1.8144765248177999E-2</c:v>
                </c:pt>
                <c:pt idx="29">
                  <c:v>1.2513631205639997E-2</c:v>
                </c:pt>
                <c:pt idx="30">
                  <c:v>8.3424208037599975E-3</c:v>
                </c:pt>
                <c:pt idx="31">
                  <c:v>5.38220697016774E-3</c:v>
                </c:pt>
                <c:pt idx="32">
                  <c:v>3.3638793563548382E-3</c:v>
                </c:pt>
                <c:pt idx="33">
                  <c:v>2.038714761427174E-3</c:v>
                </c:pt>
                <c:pt idx="34">
                  <c:v>1.1992439773101031E-3</c:v>
                </c:pt>
                <c:pt idx="35">
                  <c:v>6.8528227274863016E-4</c:v>
                </c:pt>
                <c:pt idx="36">
                  <c:v>3.8071237374923882E-4</c:v>
                </c:pt>
                <c:pt idx="37">
                  <c:v>2.0579047229688595E-4</c:v>
                </c:pt>
                <c:pt idx="38">
                  <c:v>1.0831077489309786E-4</c:v>
                </c:pt>
                <c:pt idx="39">
                  <c:v>5.5543987124665557E-5</c:v>
                </c:pt>
                <c:pt idx="40">
                  <c:v>2.7771993562332772E-5</c:v>
                </c:pt>
                <c:pt idx="41">
                  <c:v>1.3547313932845264E-5</c:v>
                </c:pt>
                <c:pt idx="42">
                  <c:v>6.4511018727834563E-6</c:v>
                </c:pt>
                <c:pt idx="43">
                  <c:v>3.0005124989690494E-6</c:v>
                </c:pt>
                <c:pt idx="44">
                  <c:v>1.3638693177132042E-6</c:v>
                </c:pt>
                <c:pt idx="45">
                  <c:v>6.0616414120586856E-7</c:v>
                </c:pt>
                <c:pt idx="46">
                  <c:v>2.6354962661124721E-7</c:v>
                </c:pt>
                <c:pt idx="47">
                  <c:v>1.1214877728138177E-7</c:v>
                </c:pt>
                <c:pt idx="48">
                  <c:v>4.6728657200575768E-8</c:v>
                </c:pt>
                <c:pt idx="49">
                  <c:v>1.907292130635744E-8</c:v>
                </c:pt>
                <c:pt idx="50">
                  <c:v>7.6291685225429803E-9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8-43C6-8058-6747FEB0B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751249584"/>
        <c:axId val="-751221296"/>
      </c:barChart>
      <c:catAx>
        <c:axId val="-75124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Saapuvia asiakkaita per tunti</a:t>
                </a:r>
              </a:p>
            </c:rich>
          </c:tx>
          <c:layout>
            <c:manualLayout>
              <c:xMode val="edge"/>
              <c:yMode val="edge"/>
              <c:x val="0.31665008755973351"/>
              <c:y val="0.895551376973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21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75122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</a:t>
                </a:r>
              </a:p>
            </c:rich>
          </c:tx>
          <c:layout>
            <c:manualLayout>
              <c:xMode val="edge"/>
              <c:yMode val="edge"/>
              <c:x val="8.0778836409584505E-3"/>
              <c:y val="0.2238879095336963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9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7159248088571"/>
          <c:y val="4.228992484993141E-2"/>
          <c:w val="0.87260842042878894"/>
          <c:h val="0.7960456442340030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'Lasku 1 extra D'!$B$13:$B$53</c:f>
              <c:numCache>
                <c:formatCode>General</c:formatCode>
                <c:ptCount val="4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</c:numCache>
            </c:numRef>
          </c:cat>
          <c:val>
            <c:numRef>
              <c:f>'Lasku 1 extra D'!$AJ$13:$AJ$53</c:f>
              <c:numCache>
                <c:formatCode>0.000\ %</c:formatCode>
                <c:ptCount val="41"/>
                <c:pt idx="0">
                  <c:v>0.86466652616074746</c:v>
                </c:pt>
                <c:pt idx="1">
                  <c:v>0.8376813617140243</c:v>
                </c:pt>
                <c:pt idx="2">
                  <c:v>0.81112650151264754</c:v>
                </c:pt>
                <c:pt idx="3">
                  <c:v>0.78529103584036197</c:v>
                </c:pt>
                <c:pt idx="4">
                  <c:v>0.76035125218524713</c:v>
                </c:pt>
                <c:pt idx="5">
                  <c:v>0.73640521137273007</c:v>
                </c:pt>
                <c:pt idx="6">
                  <c:v>0.7134975972047124</c:v>
                </c:pt>
                <c:pt idx="7">
                  <c:v>0.69163725726402825</c:v>
                </c:pt>
                <c:pt idx="8">
                  <c:v>0.67080945732391228</c:v>
                </c:pt>
                <c:pt idx="9">
                  <c:v>0.65098438501349631</c:v>
                </c:pt>
                <c:pt idx="10">
                  <c:v>0.63212301806275983</c:v>
                </c:pt>
                <c:pt idx="11">
                  <c:v>0.61418114952710479</c:v>
                </c:pt>
                <c:pt idx="12">
                  <c:v>0.59711212690628712</c:v>
                </c:pt>
                <c:pt idx="13">
                  <c:v>0.58086869470491131</c:v>
                </c:pt>
                <c:pt idx="14">
                  <c:v>0.56540421252921402</c:v>
                </c:pt>
                <c:pt idx="15">
                  <c:v>0.5506734388567347</c:v>
                </c:pt>
                <c:pt idx="16">
                  <c:v>0.53663301351991211</c:v>
                </c:pt>
                <c:pt idx="17">
                  <c:v>0.52324173214281122</c:v>
                </c:pt>
                <c:pt idx="18">
                  <c:v>0.51046067796881434</c:v>
                </c:pt>
                <c:pt idx="19">
                  <c:v>0.49825325704617363</c:v>
                </c:pt>
                <c:pt idx="20">
                  <c:v>0.4865851690618298</c:v>
                </c:pt>
                <c:pt idx="21">
                  <c:v>0.47542433647984206</c:v>
                </c:pt>
                <c:pt idx="22">
                  <c:v>0.46474080783671956</c:v>
                </c:pt>
                <c:pt idx="23">
                  <c:v>0.4545066462303855</c:v>
                </c:pt>
                <c:pt idx="24">
                  <c:v>0.44469581062630925</c:v>
                </c:pt>
                <c:pt idx="25">
                  <c:v>0.43528403518359082</c:v>
                </c:pt>
                <c:pt idx="26">
                  <c:v>0.42624871008764809</c:v>
                </c:pt>
                <c:pt idx="27">
                  <c:v>0.41756876616166294</c:v>
                </c:pt>
                <c:pt idx="28">
                  <c:v>0.40922456467240986</c:v>
                </c:pt>
                <c:pt idx="29">
                  <c:v>0.40119779314540049</c:v>
                </c:pt>
                <c:pt idx="30">
                  <c:v>0.39347136758662404</c:v>
                </c:pt>
                <c:pt idx="31">
                  <c:v>0.38602934122144028</c:v>
                </c:pt>
                <c:pt idx="32">
                  <c:v>0.37885681966804541</c:v>
                </c:pt>
                <c:pt idx="33">
                  <c:v>0.37193988233648634</c:v>
                </c:pt>
                <c:pt idx="34">
                  <c:v>0.36526550976513583</c:v>
                </c:pt>
                <c:pt idx="35">
                  <c:v>0.35882151656088102</c:v>
                </c:pt>
                <c:pt idx="36">
                  <c:v>0.35259648958698975</c:v>
                </c:pt>
                <c:pt idx="37">
                  <c:v>0.34657973103643924</c:v>
                </c:pt>
                <c:pt idx="38">
                  <c:v>0.34076120603321136</c:v>
                </c:pt>
                <c:pt idx="39">
                  <c:v>0.33513149441594547</c:v>
                </c:pt>
                <c:pt idx="40">
                  <c:v>0.32968174637470504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B-4C0B-8FCD-05FFE7024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51249040"/>
        <c:axId val="-751242512"/>
      </c:lineChart>
      <c:catAx>
        <c:axId val="-75124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 että asiakkaita yli...</a:t>
                </a:r>
              </a:p>
            </c:rich>
          </c:tx>
          <c:layout>
            <c:manualLayout>
              <c:xMode val="edge"/>
              <c:yMode val="edge"/>
              <c:x val="0.26129861993057318"/>
              <c:y val="0.89803893916245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2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7512425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</a:t>
                </a:r>
              </a:p>
            </c:rich>
          </c:tx>
          <c:layout>
            <c:manualLayout>
              <c:xMode val="edge"/>
              <c:yMode val="edge"/>
              <c:x val="8.0648547963762598E-3"/>
              <c:y val="0.2288630339118058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9040"/>
        <c:crosses val="autoZero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84363837553369"/>
          <c:y val="4.5001403089400926E-2"/>
          <c:w val="0.71292591835401975"/>
          <c:h val="0.7950247879127497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53-4C4B-8C48-9C4465C96D17}"/>
              </c:ext>
            </c:extLst>
          </c:dPt>
          <c:trendline>
            <c:spPr>
              <a:ln w="25400">
                <a:solidFill>
                  <a:srgbClr val="FFFF99"/>
                </a:solidFill>
                <a:prstDash val="solid"/>
              </a:ln>
            </c:spPr>
            <c:trendlineType val="exp"/>
            <c:dispRSqr val="0"/>
            <c:dispEq val="0"/>
          </c:trendline>
          <c:cat>
            <c:numRef>
              <c:f>'Lasku 1 extra D'!$D$3:$D$102</c:f>
              <c:numCache>
                <c:formatCode>0.0</c:formatCod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9.3000000000000096</c:v>
                </c:pt>
                <c:pt idx="93">
                  <c:v>9.4</c:v>
                </c:pt>
                <c:pt idx="94">
                  <c:v>9.5</c:v>
                </c:pt>
                <c:pt idx="95">
                  <c:v>9.6000000000000103</c:v>
                </c:pt>
                <c:pt idx="96">
                  <c:v>9.7000000000000099</c:v>
                </c:pt>
                <c:pt idx="97">
                  <c:v>9.8000000000000096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'Lasku 1 extra D'!$E$3:$E$102</c:f>
              <c:numCache>
                <c:formatCode>0.000\ %</c:formatCode>
                <c:ptCount val="100"/>
                <c:pt idx="0">
                  <c:v>3.2784115043184792E-2</c:v>
                </c:pt>
                <c:pt idx="1">
                  <c:v>3.1709316844019897E-2</c:v>
                </c:pt>
                <c:pt idx="2">
                  <c:v>3.0669754952664885E-2</c:v>
                </c:pt>
                <c:pt idx="3">
                  <c:v>2.9664274177950256E-2</c:v>
                </c:pt>
                <c:pt idx="4">
                  <c:v>2.8691757200627888E-2</c:v>
                </c:pt>
                <c:pt idx="5">
                  <c:v>2.7751123331771321E-2</c:v>
                </c:pt>
                <c:pt idx="6">
                  <c:v>2.6841327311884933E-2</c:v>
                </c:pt>
                <c:pt idx="7">
                  <c:v>2.5961358149380498E-2</c:v>
                </c:pt>
                <c:pt idx="8">
                  <c:v>2.5110237997133633E-2</c:v>
                </c:pt>
                <c:pt idx="9">
                  <c:v>2.4287021065873993E-2</c:v>
                </c:pt>
                <c:pt idx="10">
                  <c:v>2.3490792573194086E-2</c:v>
                </c:pt>
                <c:pt idx="11">
                  <c:v>2.2720667727018862E-2</c:v>
                </c:pt>
                <c:pt idx="12">
                  <c:v>2.1975790742398416E-2</c:v>
                </c:pt>
                <c:pt idx="13">
                  <c:v>2.1255333890534578E-2</c:v>
                </c:pt>
                <c:pt idx="14">
                  <c:v>2.0558496578986007E-2</c:v>
                </c:pt>
                <c:pt idx="15">
                  <c:v>1.988450446202561E-2</c:v>
                </c:pt>
                <c:pt idx="16">
                  <c:v>1.9232608580165844E-2</c:v>
                </c:pt>
                <c:pt idx="17">
                  <c:v>1.8602084527893248E-2</c:v>
                </c:pt>
                <c:pt idx="18">
                  <c:v>1.7992231648687573E-2</c:v>
                </c:pt>
                <c:pt idx="19">
                  <c:v>1.7402372256433485E-2</c:v>
                </c:pt>
                <c:pt idx="20">
                  <c:v>1.6831850882354282E-2</c:v>
                </c:pt>
                <c:pt idx="21">
                  <c:v>1.6280033546637318E-2</c:v>
                </c:pt>
                <c:pt idx="22">
                  <c:v>1.5746307053937425E-2</c:v>
                </c:pt>
                <c:pt idx="23">
                  <c:v>1.523007831197587E-2</c:v>
                </c:pt>
                <c:pt idx="24">
                  <c:v>1.4730773672479325E-2</c:v>
                </c:pt>
                <c:pt idx="25">
                  <c:v>1.424783829372589E-2</c:v>
                </c:pt>
                <c:pt idx="26">
                  <c:v>1.3780735523987397E-2</c:v>
                </c:pt>
                <c:pt idx="27">
                  <c:v>1.3328946305189437E-2</c:v>
                </c:pt>
                <c:pt idx="28">
                  <c:v>1.2891968596115633E-2</c:v>
                </c:pt>
                <c:pt idx="29">
                  <c:v>1.2469316814527454E-2</c:v>
                </c:pt>
                <c:pt idx="30">
                  <c:v>1.206052129757007E-2</c:v>
                </c:pt>
                <c:pt idx="31">
                  <c:v>1.1665127779869833E-2</c:v>
                </c:pt>
                <c:pt idx="32">
                  <c:v>1.1282696888740951E-2</c:v>
                </c:pt>
                <c:pt idx="33">
                  <c:v>1.091280365594316E-2</c:v>
                </c:pt>
                <c:pt idx="34">
                  <c:v>1.0555037045443139E-2</c:v>
                </c:pt>
                <c:pt idx="35">
                  <c:v>1.0208999496660209E-2</c:v>
                </c:pt>
                <c:pt idx="36">
                  <c:v>9.8743064826858351E-3</c:v>
                </c:pt>
                <c:pt idx="37">
                  <c:v>9.550586082985757E-3</c:v>
                </c:pt>
                <c:pt idx="38">
                  <c:v>9.2374785701113682E-3</c:v>
                </c:pt>
                <c:pt idx="39">
                  <c:v>8.9346360099599176E-3</c:v>
                </c:pt>
                <c:pt idx="40">
                  <c:v>8.6417218751403402E-3</c:v>
                </c:pt>
                <c:pt idx="41">
                  <c:v>8.3584106710146155E-3</c:v>
                </c:pt>
                <c:pt idx="42">
                  <c:v>8.0843875739978754E-3</c:v>
                </c:pt>
                <c:pt idx="43">
                  <c:v>7.819348081718247E-3</c:v>
                </c:pt>
                <c:pt idx="44">
                  <c:v>7.5629976746443006E-3</c:v>
                </c:pt>
                <c:pt idx="45">
                  <c:v>7.3150514888076223E-3</c:v>
                </c:pt>
                <c:pt idx="46">
                  <c:v>7.0752339992516955E-3</c:v>
                </c:pt>
                <c:pt idx="47">
                  <c:v>6.8432787138628104E-3</c:v>
                </c:pt>
                <c:pt idx="48">
                  <c:v>6.618927877234837E-3</c:v>
                </c:pt>
                <c:pt idx="49">
                  <c:v>6.4019321842451182E-3</c:v>
                </c:pt>
                <c:pt idx="50">
                  <c:v>6.1920505030180761E-3</c:v>
                </c:pt>
                <c:pt idx="51">
                  <c:v>5.9890496069741062E-3</c:v>
                </c:pt>
                <c:pt idx="52">
                  <c:v>5.7927039156595583E-3</c:v>
                </c:pt>
                <c:pt idx="53">
                  <c:v>5.6027952440775852E-3</c:v>
                </c:pt>
                <c:pt idx="54">
                  <c:v>5.4191125602321977E-3</c:v>
                </c:pt>
                <c:pt idx="55">
                  <c:v>5.2414517506256253E-3</c:v>
                </c:pt>
                <c:pt idx="56">
                  <c:v>5.0696153934398636E-3</c:v>
                </c:pt>
                <c:pt idx="57">
                  <c:v>4.9034125391566041E-3</c:v>
                </c:pt>
                <c:pt idx="58">
                  <c:v>4.7426584983687459E-3</c:v>
                </c:pt>
                <c:pt idx="59">
                  <c:v>4.5871746365475641E-3</c:v>
                </c:pt>
                <c:pt idx="60">
                  <c:v>4.4367881755399408E-3</c:v>
                </c:pt>
                <c:pt idx="61">
                  <c:v>4.2913320015707246E-3</c:v>
                </c:pt>
                <c:pt idx="62">
                  <c:v>4.15064447954272E-3</c:v>
                </c:pt>
                <c:pt idx="63">
                  <c:v>4.0145692734221416E-3</c:v>
                </c:pt>
                <c:pt idx="64">
                  <c:v>3.8829551725133582E-3</c:v>
                </c:pt>
                <c:pt idx="65">
                  <c:v>3.755655923430079E-3</c:v>
                </c:pt>
                <c:pt idx="66">
                  <c:v>3.6325300675738026E-3</c:v>
                </c:pt>
                <c:pt idx="67">
                  <c:v>3.5134407839406689E-3</c:v>
                </c:pt>
                <c:pt idx="68">
                  <c:v>3.3982557370825228E-3</c:v>
                </c:pt>
                <c:pt idx="69">
                  <c:v>3.2868469300517678E-3</c:v>
                </c:pt>
                <c:pt idx="70">
                  <c:v>3.1790905621676968E-3</c:v>
                </c:pt>
                <c:pt idx="71">
                  <c:v>3.0748668914448718E-3</c:v>
                </c:pt>
                <c:pt idx="72">
                  <c:v>2.9740601015332269E-3</c:v>
                </c:pt>
                <c:pt idx="73">
                  <c:v>2.8765581730192391E-3</c:v>
                </c:pt>
                <c:pt idx="74">
                  <c:v>2.7822527589466128E-3</c:v>
                </c:pt>
                <c:pt idx="75">
                  <c:v>2.6910390644179216E-3</c:v>
                </c:pt>
                <c:pt idx="76">
                  <c:v>2.6028157301445365E-3</c:v>
                </c:pt>
                <c:pt idx="77">
                  <c:v>2.5174847198111694E-3</c:v>
                </c:pt>
                <c:pt idx="78">
                  <c:v>2.4349512111374594E-3</c:v>
                </c:pt>
                <c:pt idx="79">
                  <c:v>2.3551234905069274E-3</c:v>
                </c:pt>
                <c:pt idx="80">
                  <c:v>2.2779128510532765E-3</c:v>
                </c:pt>
                <c:pt idx="81">
                  <c:v>2.203233494086021E-3</c:v>
                </c:pt>
                <c:pt idx="82">
                  <c:v>2.1310024337488631E-3</c:v>
                </c:pt>
                <c:pt idx="83">
                  <c:v>2.0611394048036802E-3</c:v>
                </c:pt>
                <c:pt idx="84">
                  <c:v>1.9935667734363172E-3</c:v>
                </c:pt>
                <c:pt idx="85">
                  <c:v>1.9282094509899261E-3</c:v>
                </c:pt>
                <c:pt idx="86">
                  <c:v>1.8649948105211589E-3</c:v>
                </c:pt>
                <c:pt idx="87">
                  <c:v>1.8038526060981663E-3</c:v>
                </c:pt>
                <c:pt idx="88">
                  <c:v>1.7447148947389302E-3</c:v>
                </c:pt>
                <c:pt idx="89">
                  <c:v>1.6875159609121004E-3</c:v>
                </c:pt>
                <c:pt idx="90">
                  <c:v>1.6321922435125202E-3</c:v>
                </c:pt>
                <c:pt idx="91">
                  <c:v>1.5786822652285037E-3</c:v>
                </c:pt>
                <c:pt idx="92">
                  <c:v>1.5269265642288143E-3</c:v>
                </c:pt>
                <c:pt idx="93">
                  <c:v>1.4768676280844106E-3</c:v>
                </c:pt>
                <c:pt idx="94">
                  <c:v>1.4284498298616777E-3</c:v>
                </c:pt>
                <c:pt idx="95">
                  <c:v>1.3816193663064302E-3</c:v>
                </c:pt>
                <c:pt idx="96">
                  <c:v>1.3363241980552942E-3</c:v>
                </c:pt>
                <c:pt idx="97">
                  <c:v>1.2925139918112949E-3</c:v>
                </c:pt>
                <c:pt idx="98">
                  <c:v>1.2501400644087113E-3</c:v>
                </c:pt>
                <c:pt idx="99">
                  <c:v>1.2091553287171264E-3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53-4C4B-8C48-9C4465C9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751232720"/>
        <c:axId val="-751240336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'Lasku 1 extra D'!$F$3:$F$102</c:f>
              <c:numCache>
                <c:formatCode>0.000\ %</c:formatCode>
                <c:ptCount val="100"/>
                <c:pt idx="0">
                  <c:v>3.2784115043184792E-2</c:v>
                </c:pt>
                <c:pt idx="1">
                  <c:v>6.4493431887204689E-2</c:v>
                </c:pt>
                <c:pt idx="2">
                  <c:v>9.5163186839869573E-2</c:v>
                </c:pt>
                <c:pt idx="3">
                  <c:v>0.12482746101781983</c:v>
                </c:pt>
                <c:pt idx="4">
                  <c:v>0.15351921821844772</c:v>
                </c:pt>
                <c:pt idx="5">
                  <c:v>0.18127034155021904</c:v>
                </c:pt>
                <c:pt idx="6">
                  <c:v>0.20811166886210397</c:v>
                </c:pt>
                <c:pt idx="7">
                  <c:v>0.23407302701148447</c:v>
                </c:pt>
                <c:pt idx="8">
                  <c:v>0.2591832650086181</c:v>
                </c:pt>
                <c:pt idx="9">
                  <c:v>0.28347028607449209</c:v>
                </c:pt>
                <c:pt idx="10">
                  <c:v>0.30696107864768618</c:v>
                </c:pt>
                <c:pt idx="11">
                  <c:v>0.32968174637470504</c:v>
                </c:pt>
                <c:pt idx="12">
                  <c:v>0.35165753711710346</c:v>
                </c:pt>
                <c:pt idx="13">
                  <c:v>0.37291287100763804</c:v>
                </c:pt>
                <c:pt idx="14">
                  <c:v>0.39347136758662404</c:v>
                </c:pt>
                <c:pt idx="15">
                  <c:v>0.41335587204864965</c:v>
                </c:pt>
                <c:pt idx="16">
                  <c:v>0.4325884806288155</c:v>
                </c:pt>
                <c:pt idx="17">
                  <c:v>0.45119056515670874</c:v>
                </c:pt>
                <c:pt idx="18">
                  <c:v>0.46918279680539632</c:v>
                </c:pt>
                <c:pt idx="19">
                  <c:v>0.4865851690618298</c:v>
                </c:pt>
                <c:pt idx="20">
                  <c:v>0.50341701994418409</c:v>
                </c:pt>
                <c:pt idx="21">
                  <c:v>0.5196970534908214</c:v>
                </c:pt>
                <c:pt idx="22">
                  <c:v>0.53544336054475883</c:v>
                </c:pt>
                <c:pt idx="23">
                  <c:v>0.5506734388567347</c:v>
                </c:pt>
                <c:pt idx="24">
                  <c:v>0.56540421252921402</c:v>
                </c:pt>
                <c:pt idx="25">
                  <c:v>0.57965205082293991</c:v>
                </c:pt>
                <c:pt idx="26">
                  <c:v>0.59343278634692731</c:v>
                </c:pt>
                <c:pt idx="27">
                  <c:v>0.60676173265211675</c:v>
                </c:pt>
                <c:pt idx="28">
                  <c:v>0.61965370124823238</c:v>
                </c:pt>
                <c:pt idx="29">
                  <c:v>0.63212301806275983</c:v>
                </c:pt>
                <c:pt idx="30">
                  <c:v>0.6441835393603299</c:v>
                </c:pt>
                <c:pt idx="31">
                  <c:v>0.65584866714019974</c:v>
                </c:pt>
                <c:pt idx="32">
                  <c:v>0.66713136402894069</c:v>
                </c:pt>
                <c:pt idx="33">
                  <c:v>0.67804416768488385</c:v>
                </c:pt>
                <c:pt idx="34">
                  <c:v>0.68859920473032699</c:v>
                </c:pt>
                <c:pt idx="35">
                  <c:v>0.6988082042269872</c:v>
                </c:pt>
                <c:pt idx="36">
                  <c:v>0.70868251070967303</c:v>
                </c:pt>
                <c:pt idx="37">
                  <c:v>0.71823309679265879</c:v>
                </c:pt>
                <c:pt idx="38">
                  <c:v>0.72747057536277016</c:v>
                </c:pt>
                <c:pt idx="39">
                  <c:v>0.73640521137273007</c:v>
                </c:pt>
                <c:pt idx="40">
                  <c:v>0.74504693324787041</c:v>
                </c:pt>
                <c:pt idx="41">
                  <c:v>0.75340534391888503</c:v>
                </c:pt>
                <c:pt idx="42">
                  <c:v>0.7614897314928829</c:v>
                </c:pt>
                <c:pt idx="43">
                  <c:v>0.76930907957460115</c:v>
                </c:pt>
                <c:pt idx="44">
                  <c:v>0.77687207724924545</c:v>
                </c:pt>
                <c:pt idx="45">
                  <c:v>0.78418712873805307</c:v>
                </c:pt>
                <c:pt idx="46">
                  <c:v>0.79126236273730477</c:v>
                </c:pt>
                <c:pt idx="47">
                  <c:v>0.79810564145116758</c:v>
                </c:pt>
                <c:pt idx="48">
                  <c:v>0.80472456932840242</c:v>
                </c:pt>
                <c:pt idx="49">
                  <c:v>0.81112650151264754</c:v>
                </c:pt>
                <c:pt idx="50">
                  <c:v>0.81731855201566561</c:v>
                </c:pt>
                <c:pt idx="51">
                  <c:v>0.82330760162263972</c:v>
                </c:pt>
                <c:pt idx="52">
                  <c:v>0.82910030553829928</c:v>
                </c:pt>
                <c:pt idx="53">
                  <c:v>0.83470310078237686</c:v>
                </c:pt>
                <c:pt idx="54">
                  <c:v>0.84012221334260906</c:v>
                </c:pt>
                <c:pt idx="55">
                  <c:v>0.84536366509323468</c:v>
                </c:pt>
                <c:pt idx="56">
                  <c:v>0.85043328048667455</c:v>
                </c:pt>
                <c:pt idx="57">
                  <c:v>0.85533669302583115</c:v>
                </c:pt>
                <c:pt idx="58">
                  <c:v>0.8600793515241999</c:v>
                </c:pt>
                <c:pt idx="59">
                  <c:v>0.86466652616074746</c:v>
                </c:pt>
                <c:pt idx="60">
                  <c:v>0.8691033143362874</c:v>
                </c:pt>
                <c:pt idx="61">
                  <c:v>0.87339464633785813</c:v>
                </c:pt>
                <c:pt idx="62">
                  <c:v>0.87754529081740085</c:v>
                </c:pt>
                <c:pt idx="63">
                  <c:v>0.88155986009082299</c:v>
                </c:pt>
                <c:pt idx="64">
                  <c:v>0.88544281526333635</c:v>
                </c:pt>
                <c:pt idx="65">
                  <c:v>0.88919847118676643</c:v>
                </c:pt>
                <c:pt idx="66">
                  <c:v>0.89283100125434023</c:v>
                </c:pt>
                <c:pt idx="67">
                  <c:v>0.8963444420382809</c:v>
                </c:pt>
                <c:pt idx="68">
                  <c:v>0.89974269777536342</c:v>
                </c:pt>
                <c:pt idx="69">
                  <c:v>0.90302954470541519</c:v>
                </c:pt>
                <c:pt idx="70">
                  <c:v>0.90620863526758288</c:v>
                </c:pt>
                <c:pt idx="71">
                  <c:v>0.90928350215902776</c:v>
                </c:pt>
                <c:pt idx="72">
                  <c:v>0.91225756226056098</c:v>
                </c:pt>
                <c:pt idx="73">
                  <c:v>0.91513412043358022</c:v>
                </c:pt>
                <c:pt idx="74">
                  <c:v>0.91791637319252684</c:v>
                </c:pt>
                <c:pt idx="75">
                  <c:v>0.92060741225694476</c:v>
                </c:pt>
                <c:pt idx="76">
                  <c:v>0.92321022798708929</c:v>
                </c:pt>
                <c:pt idx="77">
                  <c:v>0.92572771270690046</c:v>
                </c:pt>
                <c:pt idx="78">
                  <c:v>0.92816266391803792</c:v>
                </c:pt>
                <c:pt idx="79">
                  <c:v>0.93051778740854485</c:v>
                </c:pt>
                <c:pt idx="80">
                  <c:v>0.93279570025959813</c:v>
                </c:pt>
                <c:pt idx="81">
                  <c:v>0.93499893375368415</c:v>
                </c:pt>
                <c:pt idx="82">
                  <c:v>0.93712993618743301</c:v>
                </c:pt>
                <c:pt idx="83">
                  <c:v>0.93919107559223669</c:v>
                </c:pt>
                <c:pt idx="84">
                  <c:v>0.94118464236567301</c:v>
                </c:pt>
                <c:pt idx="85">
                  <c:v>0.94311285181666293</c:v>
                </c:pt>
                <c:pt idx="86">
                  <c:v>0.94497784662718409</c:v>
                </c:pt>
                <c:pt idx="87">
                  <c:v>0.94678169923328226</c:v>
                </c:pt>
                <c:pt idx="88">
                  <c:v>0.94852641412802119</c:v>
                </c:pt>
                <c:pt idx="89">
                  <c:v>0.95021393008893329</c:v>
                </c:pt>
                <c:pt idx="90">
                  <c:v>0.95184612233244581</c:v>
                </c:pt>
                <c:pt idx="91">
                  <c:v>0.95342480459767431</c:v>
                </c:pt>
                <c:pt idx="92">
                  <c:v>0.95495173116190313</c:v>
                </c:pt>
                <c:pt idx="93">
                  <c:v>0.95642859878998754</c:v>
                </c:pt>
                <c:pt idx="94">
                  <c:v>0.95785704861984922</c:v>
                </c:pt>
                <c:pt idx="95">
                  <c:v>0.95923866798615565</c:v>
                </c:pt>
                <c:pt idx="96">
                  <c:v>0.96057499218421094</c:v>
                </c:pt>
                <c:pt idx="97">
                  <c:v>0.96186750617602224</c:v>
                </c:pt>
                <c:pt idx="98">
                  <c:v>0.96311764624043095</c:v>
                </c:pt>
                <c:pt idx="99">
                  <c:v>0.96432680156914807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53-4C4B-8C48-9C4465C9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1222928"/>
        <c:axId val="-751239792"/>
      </c:lineChart>
      <c:catAx>
        <c:axId val="-75123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Asiakkaiden saapumisväli minuuteissa</a:t>
                </a:r>
              </a:p>
            </c:rich>
          </c:tx>
          <c:layout>
            <c:manualLayout>
              <c:xMode val="edge"/>
              <c:yMode val="edge"/>
              <c:x val="0.19355448310896622"/>
              <c:y val="0.8975280839895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0336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-751240336"/>
        <c:scaling>
          <c:orientation val="minMax"/>
          <c:max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</a:t>
                </a:r>
              </a:p>
            </c:rich>
          </c:tx>
          <c:layout>
            <c:manualLayout>
              <c:xMode val="edge"/>
              <c:yMode val="edge"/>
              <c:x val="8.0648547963762598E-3"/>
              <c:y val="0.23000708661417324"/>
            </c:manualLayout>
          </c:layout>
          <c:overlay val="0"/>
          <c:spPr>
            <a:noFill/>
            <a:ln w="25400">
              <a:noFill/>
            </a:ln>
          </c:spPr>
        </c:title>
        <c:numFmt formatCode="0.0\ 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32720"/>
        <c:crosses val="autoZero"/>
        <c:crossBetween val="between"/>
        <c:majorUnit val="0.01"/>
      </c:valAx>
      <c:catAx>
        <c:axId val="-75122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-751239792"/>
        <c:crosses val="autoZero"/>
        <c:auto val="0"/>
        <c:lblAlgn val="ctr"/>
        <c:lblOffset val="100"/>
        <c:noMultiLvlLbl val="0"/>
      </c:catAx>
      <c:valAx>
        <c:axId val="-751239792"/>
        <c:scaling>
          <c:orientation val="minMax"/>
          <c:max val="1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4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 että alle...</a:t>
                </a:r>
              </a:p>
            </c:rich>
          </c:tx>
          <c:layout>
            <c:manualLayout>
              <c:xMode val="edge"/>
              <c:yMode val="edge"/>
              <c:x val="0.94196545593091185"/>
              <c:y val="0.135004199475065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22928"/>
        <c:crosses val="max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262808803352"/>
          <c:y val="3.9802282211700152E-2"/>
          <c:w val="0.88532776406331892"/>
          <c:h val="0.7985332868722342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CE-4662-8583-EAF56ADCC81B}"/>
              </c:ext>
            </c:extLst>
          </c:dPt>
          <c:cat>
            <c:numRef>
              <c:f>'Lasku 1 extra E'!$A$3:$A$53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'Lasku 1 extra E'!$B$3:$B$53</c:f>
              <c:numCache>
                <c:formatCode>0.000\ %</c:formatCode>
                <c:ptCount val="51"/>
                <c:pt idx="0">
                  <c:v>1.3885623066143604E-11</c:v>
                </c:pt>
                <c:pt idx="1">
                  <c:v>3.4714057665359012E-10</c:v>
                </c:pt>
                <c:pt idx="2">
                  <c:v>4.3392572081698761E-9</c:v>
                </c:pt>
                <c:pt idx="3">
                  <c:v>3.616047673474897E-8</c:v>
                </c:pt>
                <c:pt idx="4">
                  <c:v>2.2600297959218105E-7</c:v>
                </c:pt>
                <c:pt idx="5">
                  <c:v>1.1300148979609052E-6</c:v>
                </c:pt>
                <c:pt idx="6">
                  <c:v>4.7083954081704382E-6</c:v>
                </c:pt>
                <c:pt idx="7">
                  <c:v>1.6815697886322995E-5</c:v>
                </c:pt>
                <c:pt idx="8">
                  <c:v>5.2549055894759363E-5</c:v>
                </c:pt>
                <c:pt idx="9">
                  <c:v>1.4596959970766487E-4</c:v>
                </c:pt>
                <c:pt idx="10">
                  <c:v>3.6492399926916222E-4</c:v>
                </c:pt>
                <c:pt idx="11">
                  <c:v>8.2937272561173236E-4</c:v>
                </c:pt>
                <c:pt idx="12">
                  <c:v>1.7278598450244423E-3</c:v>
                </c:pt>
                <c:pt idx="13">
                  <c:v>3.3228073942777742E-3</c:v>
                </c:pt>
                <c:pt idx="14">
                  <c:v>5.9335846326388818E-3</c:v>
                </c:pt>
                <c:pt idx="15">
                  <c:v>9.8893077210648033E-3</c:v>
                </c:pt>
                <c:pt idx="16">
                  <c:v>1.5452043314163754E-2</c:v>
                </c:pt>
                <c:pt idx="17">
                  <c:v>2.2723593109064345E-2</c:v>
                </c:pt>
                <c:pt idx="18">
                  <c:v>3.1560545984811589E-2</c:v>
                </c:pt>
                <c:pt idx="19">
                  <c:v>4.1527034190541559E-2</c:v>
                </c:pt>
                <c:pt idx="20">
                  <c:v>5.1908792738176959E-2</c:v>
                </c:pt>
                <c:pt idx="21">
                  <c:v>6.179618183116304E-2</c:v>
                </c:pt>
                <c:pt idx="22">
                  <c:v>7.022293389904892E-2</c:v>
                </c:pt>
                <c:pt idx="23">
                  <c:v>7.6329275977227079E-2</c:v>
                </c:pt>
                <c:pt idx="24">
                  <c:v>7.950966247627822E-2</c:v>
                </c:pt>
                <c:pt idx="25">
                  <c:v>7.950966247627822E-2</c:v>
                </c:pt>
                <c:pt idx="26">
                  <c:v>7.645159853488287E-2</c:v>
                </c:pt>
                <c:pt idx="27">
                  <c:v>7.0788517161928619E-2</c:v>
                </c:pt>
                <c:pt idx="28">
                  <c:v>6.3204033180293412E-2</c:v>
                </c:pt>
                <c:pt idx="29">
                  <c:v>5.4486235500252937E-2</c:v>
                </c:pt>
                <c:pt idx="30">
                  <c:v>4.5405196250210764E-2</c:v>
                </c:pt>
                <c:pt idx="31">
                  <c:v>3.6617093750169978E-2</c:v>
                </c:pt>
                <c:pt idx="32">
                  <c:v>2.8607104492320297E-2</c:v>
                </c:pt>
                <c:pt idx="33">
                  <c:v>2.1672048857818402E-2</c:v>
                </c:pt>
                <c:pt idx="34">
                  <c:v>1.5935330042513539E-2</c:v>
                </c:pt>
                <c:pt idx="35">
                  <c:v>1.1382378601795385E-2</c:v>
                </c:pt>
                <c:pt idx="36">
                  <c:v>7.9044295845801249E-3</c:v>
                </c:pt>
                <c:pt idx="37">
                  <c:v>5.3408308003919779E-3</c:v>
                </c:pt>
                <c:pt idx="38">
                  <c:v>3.5137044739420916E-3</c:v>
                </c:pt>
                <c:pt idx="39">
                  <c:v>2.2523746627833912E-3</c:v>
                </c:pt>
                <c:pt idx="40">
                  <c:v>1.4077341642396192E-3</c:v>
                </c:pt>
                <c:pt idx="41">
                  <c:v>8.5837449039001231E-4</c:v>
                </c:pt>
                <c:pt idx="42">
                  <c:v>5.1093719666072139E-4</c:v>
                </c:pt>
                <c:pt idx="43">
                  <c:v>2.9705650968646591E-4</c:v>
                </c:pt>
                <c:pt idx="44">
                  <c:v>1.6878210777640106E-4</c:v>
                </c:pt>
                <c:pt idx="45">
                  <c:v>9.376783765355615E-5</c:v>
                </c:pt>
                <c:pt idx="46">
                  <c:v>5.0960781333454438E-5</c:v>
                </c:pt>
                <c:pt idx="47">
                  <c:v>2.7106798581624694E-5</c:v>
                </c:pt>
                <c:pt idx="48">
                  <c:v>1.4118124261262871E-5</c:v>
                </c:pt>
                <c:pt idx="49">
                  <c:v>7.2031246230932962E-6</c:v>
                </c:pt>
                <c:pt idx="50">
                  <c:v>3.6015623115466498E-6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E-4662-8583-EAF56ADCC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751220752"/>
        <c:axId val="-751219664"/>
      </c:barChart>
      <c:catAx>
        <c:axId val="-75122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Palveltavia asiakkaita per tunti</a:t>
                </a:r>
              </a:p>
            </c:rich>
          </c:tx>
          <c:layout>
            <c:manualLayout>
              <c:xMode val="edge"/>
              <c:yMode val="edge"/>
              <c:x val="0.29726330250721894"/>
              <c:y val="0.89803893916245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1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7512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</a:t>
                </a:r>
              </a:p>
            </c:rich>
          </c:tx>
          <c:layout>
            <c:manualLayout>
              <c:xMode val="edge"/>
              <c:yMode val="edge"/>
              <c:x val="8.0778836409584505E-3"/>
              <c:y val="0.226375471722751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20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84363837553369"/>
          <c:y val="4.5001403089400926E-2"/>
          <c:w val="0.71292591835401975"/>
          <c:h val="0.7950247879127497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F8-44E3-A8E7-E1360919481F}"/>
              </c:ext>
            </c:extLst>
          </c:dPt>
          <c:trendline>
            <c:spPr>
              <a:ln w="25400">
                <a:solidFill>
                  <a:srgbClr val="FFCC99"/>
                </a:solidFill>
                <a:prstDash val="solid"/>
              </a:ln>
            </c:spPr>
            <c:trendlineType val="exp"/>
            <c:dispRSqr val="0"/>
            <c:dispEq val="0"/>
          </c:trendline>
          <c:cat>
            <c:numRef>
              <c:f>'Lasku 1 extra E'!$C$3:$C$102</c:f>
              <c:numCache>
                <c:formatCode>0.0</c:formatCod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9.3000000000000096</c:v>
                </c:pt>
                <c:pt idx="93">
                  <c:v>9.4</c:v>
                </c:pt>
                <c:pt idx="94">
                  <c:v>9.5</c:v>
                </c:pt>
                <c:pt idx="95">
                  <c:v>9.6000000000000103</c:v>
                </c:pt>
                <c:pt idx="96">
                  <c:v>9.7000000000000099</c:v>
                </c:pt>
                <c:pt idx="97">
                  <c:v>9.8000000000000096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'Lasku 1 extra E'!$D$3:$D$102</c:f>
              <c:numCache>
                <c:formatCode>0.000\ %</c:formatCode>
                <c:ptCount val="100"/>
                <c:pt idx="0">
                  <c:v>4.0810810061616909E-2</c:v>
                </c:pt>
                <c:pt idx="1">
                  <c:v>3.9145287843731835E-2</c:v>
                </c:pt>
                <c:pt idx="2">
                  <c:v>3.7547736936733744E-2</c:v>
                </c:pt>
                <c:pt idx="3">
                  <c:v>3.6015383376365229E-2</c:v>
                </c:pt>
                <c:pt idx="4">
                  <c:v>3.4545566406096073E-2</c:v>
                </c:pt>
                <c:pt idx="5">
                  <c:v>3.313573385702584E-2</c:v>
                </c:pt>
                <c:pt idx="6">
                  <c:v>3.1783437716334517E-2</c:v>
                </c:pt>
                <c:pt idx="7">
                  <c:v>3.0486329876587948E-2</c:v>
                </c:pt>
                <c:pt idx="8">
                  <c:v>2.9242158058518708E-2</c:v>
                </c:pt>
                <c:pt idx="9">
                  <c:v>2.8048761900200669E-2</c:v>
                </c:pt>
                <c:pt idx="10">
                  <c:v>2.6904069205828107E-2</c:v>
                </c:pt>
                <c:pt idx="11">
                  <c:v>2.5806092347584464E-2</c:v>
                </c:pt>
                <c:pt idx="12">
                  <c:v>2.4752924814354649E-2</c:v>
                </c:pt>
                <c:pt idx="13">
                  <c:v>2.3742737901286448E-2</c:v>
                </c:pt>
                <c:pt idx="14">
                  <c:v>2.277377753445442E-2</c:v>
                </c:pt>
                <c:pt idx="15">
                  <c:v>2.1844361225110243E-2</c:v>
                </c:pt>
                <c:pt idx="16">
                  <c:v>2.0952875148234851E-2</c:v>
                </c:pt>
                <c:pt idx="17">
                  <c:v>2.009777134031554E-2</c:v>
                </c:pt>
                <c:pt idx="18">
                  <c:v>1.9277565011484032E-2</c:v>
                </c:pt>
                <c:pt idx="19">
                  <c:v>1.8490831967350019E-2</c:v>
                </c:pt>
                <c:pt idx="20">
                  <c:v>1.7736206136049093E-2</c:v>
                </c:pt>
                <c:pt idx="21">
                  <c:v>1.7012377196217177E-2</c:v>
                </c:pt>
                <c:pt idx="22">
                  <c:v>1.6318088301765621E-2</c:v>
                </c:pt>
                <c:pt idx="23">
                  <c:v>1.5652133899513698E-2</c:v>
                </c:pt>
                <c:pt idx="24">
                  <c:v>1.501335763588163E-2</c:v>
                </c:pt>
                <c:pt idx="25">
                  <c:v>1.4400650349016608E-2</c:v>
                </c:pt>
                <c:pt idx="26">
                  <c:v>1.3812948142859049E-2</c:v>
                </c:pt>
                <c:pt idx="27">
                  <c:v>1.3249230539809753E-2</c:v>
                </c:pt>
                <c:pt idx="28">
                  <c:v>1.2708518708787198E-2</c:v>
                </c:pt>
                <c:pt idx="29">
                  <c:v>1.2189873765598325E-2</c:v>
                </c:pt>
                <c:pt idx="30">
                  <c:v>1.1692395142675394E-2</c:v>
                </c:pt>
                <c:pt idx="31">
                  <c:v>1.1215219025342393E-2</c:v>
                </c:pt>
                <c:pt idx="32">
                  <c:v>1.0757516851899518E-2</c:v>
                </c:pt>
                <c:pt idx="33">
                  <c:v>1.0318493874922008E-2</c:v>
                </c:pt>
                <c:pt idx="34">
                  <c:v>9.8973877812706945E-3</c:v>
                </c:pt>
                <c:pt idx="35">
                  <c:v>9.4934673684231585E-3</c:v>
                </c:pt>
                <c:pt idx="36">
                  <c:v>9.1060312748242334E-3</c:v>
                </c:pt>
                <c:pt idx="37">
                  <c:v>8.7344067620520605E-3</c:v>
                </c:pt>
                <c:pt idx="38">
                  <c:v>8.3779485466852766E-3</c:v>
                </c:pt>
                <c:pt idx="39">
                  <c:v>8.0360376798404021E-3</c:v>
                </c:pt>
                <c:pt idx="40">
                  <c:v>7.7080804724404262E-3</c:v>
                </c:pt>
                <c:pt idx="41">
                  <c:v>7.3935074643400878E-3</c:v>
                </c:pt>
                <c:pt idx="42">
                  <c:v>7.0917724355237244E-3</c:v>
                </c:pt>
                <c:pt idx="43">
                  <c:v>6.8023514576572852E-3</c:v>
                </c:pt>
                <c:pt idx="44">
                  <c:v>6.5247419843464938E-3</c:v>
                </c:pt>
                <c:pt idx="45">
                  <c:v>6.2584619785223117E-3</c:v>
                </c:pt>
                <c:pt idx="46">
                  <c:v>6.0030490754390264E-3</c:v>
                </c:pt>
                <c:pt idx="47">
                  <c:v>5.758059779830571E-3</c:v>
                </c:pt>
                <c:pt idx="48">
                  <c:v>5.5230686958326336E-3</c:v>
                </c:pt>
                <c:pt idx="49">
                  <c:v>5.2976677883296297E-3</c:v>
                </c:pt>
                <c:pt idx="50">
                  <c:v>5.0814656744505582E-3</c:v>
                </c:pt>
                <c:pt idx="51">
                  <c:v>4.8740869439760637E-3</c:v>
                </c:pt>
                <c:pt idx="52">
                  <c:v>4.6751715074815348E-3</c:v>
                </c:pt>
                <c:pt idx="53">
                  <c:v>4.4843739710842545E-3</c:v>
                </c:pt>
                <c:pt idx="54">
                  <c:v>4.3013630367050304E-3</c:v>
                </c:pt>
                <c:pt idx="55">
                  <c:v>4.1258209268080215E-3</c:v>
                </c:pt>
                <c:pt idx="56">
                  <c:v>3.9574428326157873E-3</c:v>
                </c:pt>
                <c:pt idx="57">
                  <c:v>3.7959363848443228E-3</c:v>
                </c:pt>
                <c:pt idx="58">
                  <c:v>3.6410211460363717E-3</c:v>
                </c:pt>
                <c:pt idx="59">
                  <c:v>3.4924281236151655E-3</c:v>
                </c:pt>
                <c:pt idx="60">
                  <c:v>3.349899302808379E-3</c:v>
                </c:pt>
                <c:pt idx="61">
                  <c:v>3.2131871986360583E-3</c:v>
                </c:pt>
                <c:pt idx="62">
                  <c:v>3.0820544261799254E-3</c:v>
                </c:pt>
                <c:pt idx="63">
                  <c:v>2.9562732883936516E-3</c:v>
                </c:pt>
                <c:pt idx="64">
                  <c:v>2.8356253807307885E-3</c:v>
                </c:pt>
                <c:pt idx="65">
                  <c:v>2.7199012119119015E-3</c:v>
                </c:pt>
                <c:pt idx="66">
                  <c:v>2.6088998401661012E-3</c:v>
                </c:pt>
                <c:pt idx="67">
                  <c:v>2.5024285243193667E-3</c:v>
                </c:pt>
                <c:pt idx="68">
                  <c:v>2.4003023891207009E-3</c:v>
                </c:pt>
                <c:pt idx="69">
                  <c:v>2.3023441042276938E-3</c:v>
                </c:pt>
                <c:pt idx="70">
                  <c:v>2.2083835762936044E-3</c:v>
                </c:pt>
                <c:pt idx="71">
                  <c:v>2.1182576536183939E-3</c:v>
                </c:pt>
                <c:pt idx="72">
                  <c:v>2.0318098428548925E-3</c:v>
                </c:pt>
                <c:pt idx="73">
                  <c:v>1.9488900372768292E-3</c:v>
                </c:pt>
                <c:pt idx="74">
                  <c:v>1.8693542561345478E-3</c:v>
                </c:pt>
                <c:pt idx="75">
                  <c:v>1.7930643946495461E-3</c:v>
                </c:pt>
                <c:pt idx="76">
                  <c:v>1.7198879842112991E-3</c:v>
                </c:pt>
                <c:pt idx="77">
                  <c:v>1.6496979623604746E-3</c:v>
                </c:pt>
                <c:pt idx="78">
                  <c:v>1.5823724521594196E-3</c:v>
                </c:pt>
                <c:pt idx="79">
                  <c:v>1.5177945505676638E-3</c:v>
                </c:pt>
                <c:pt idx="80">
                  <c:v>1.4558521254518508E-3</c:v>
                </c:pt>
                <c:pt idx="81">
                  <c:v>1.3964376208822626E-3</c:v>
                </c:pt>
                <c:pt idx="82">
                  <c:v>1.3394478703735446E-3</c:v>
                </c:pt>
                <c:pt idx="83">
                  <c:v>1.2847839177483333E-3</c:v>
                </c:pt>
                <c:pt idx="84">
                  <c:v>1.2323508453108145E-3</c:v>
                </c:pt>
                <c:pt idx="85">
                  <c:v>1.1820576090335599E-3</c:v>
                </c:pt>
                <c:pt idx="86">
                  <c:v>1.1338168804694293E-3</c:v>
                </c:pt>
                <c:pt idx="87">
                  <c:v>1.0875448951158662E-3</c:v>
                </c:pt>
                <c:pt idx="88">
                  <c:v>1.0431613069679102E-3</c:v>
                </c:pt>
                <c:pt idx="89">
                  <c:v>1.0005890490055735E-3</c:v>
                </c:pt>
                <c:pt idx="90">
                  <c:v>9.5975419937688322E-4</c:v>
                </c:pt>
                <c:pt idx="91">
                  <c:v>9.2058585304033436E-4</c:v>
                </c:pt>
                <c:pt idx="92">
                  <c:v>8.8301599864648583E-4</c:v>
                </c:pt>
                <c:pt idx="93">
                  <c:v>8.4697940044420328E-4</c:v>
                </c:pt>
                <c:pt idx="94">
                  <c:v>8.1241348500671329E-4</c:v>
                </c:pt>
                <c:pt idx="95">
                  <c:v>7.7925823257862792E-4</c:v>
                </c:pt>
                <c:pt idx="96">
                  <c:v>7.4745607285975346E-4</c:v>
                </c:pt>
                <c:pt idx="97">
                  <c:v>7.1695178504105339E-4</c:v>
                </c:pt>
                <c:pt idx="98">
                  <c:v>6.8769240191823844E-4</c:v>
                </c:pt>
                <c:pt idx="99">
                  <c:v>6.5962711792277862E-4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8-44E3-A8E7-E13609194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751248496"/>
        <c:axId val="-751241968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'Lasku 1 extra E'!$E$3:$E$102</c:f>
              <c:numCache>
                <c:formatCode>0.000\ %</c:formatCode>
                <c:ptCount val="100"/>
                <c:pt idx="0">
                  <c:v>4.0810810061616909E-2</c:v>
                </c:pt>
                <c:pt idx="1">
                  <c:v>7.9956097905348744E-2</c:v>
                </c:pt>
                <c:pt idx="2">
                  <c:v>0.11750383484208249</c:v>
                </c:pt>
                <c:pt idx="3">
                  <c:v>0.15351921821844772</c:v>
                </c:pt>
                <c:pt idx="4">
                  <c:v>0.18806478462454379</c:v>
                </c:pt>
                <c:pt idx="5">
                  <c:v>0.22120051848156963</c:v>
                </c:pt>
                <c:pt idx="6">
                  <c:v>0.25298395619790415</c:v>
                </c:pt>
                <c:pt idx="7">
                  <c:v>0.28347028607449209</c:v>
                </c:pt>
                <c:pt idx="8">
                  <c:v>0.3127124441330108</c:v>
                </c:pt>
                <c:pt idx="9">
                  <c:v>0.34076120603321147</c:v>
                </c:pt>
                <c:pt idx="10">
                  <c:v>0.36766527523903958</c:v>
                </c:pt>
                <c:pt idx="11">
                  <c:v>0.39347136758662404</c:v>
                </c:pt>
                <c:pt idx="12">
                  <c:v>0.41822429240097869</c:v>
                </c:pt>
                <c:pt idx="13">
                  <c:v>0.44196703030226514</c:v>
                </c:pt>
                <c:pt idx="14">
                  <c:v>0.46474080783671956</c:v>
                </c:pt>
                <c:pt idx="15">
                  <c:v>0.4865851690618298</c:v>
                </c:pt>
                <c:pt idx="16">
                  <c:v>0.50753804421006465</c:v>
                </c:pt>
                <c:pt idx="17">
                  <c:v>0.52763581555038019</c:v>
                </c:pt>
                <c:pt idx="18">
                  <c:v>0.54691338056186423</c:v>
                </c:pt>
                <c:pt idx="19">
                  <c:v>0.56540421252921425</c:v>
                </c:pt>
                <c:pt idx="20">
                  <c:v>0.58314041866526334</c:v>
                </c:pt>
                <c:pt idx="21">
                  <c:v>0.60015279586148051</c:v>
                </c:pt>
                <c:pt idx="22">
                  <c:v>0.61647088416324614</c:v>
                </c:pt>
                <c:pt idx="23">
                  <c:v>0.63212301806275983</c:v>
                </c:pt>
                <c:pt idx="24">
                  <c:v>0.64713637569864146</c:v>
                </c:pt>
                <c:pt idx="25">
                  <c:v>0.66153702604765807</c:v>
                </c:pt>
                <c:pt idx="26">
                  <c:v>0.67534997419051712</c:v>
                </c:pt>
                <c:pt idx="27">
                  <c:v>0.68859920473032687</c:v>
                </c:pt>
                <c:pt idx="28">
                  <c:v>0.70130772343911407</c:v>
                </c:pt>
                <c:pt idx="29">
                  <c:v>0.7134975972047124</c:v>
                </c:pt>
                <c:pt idx="30">
                  <c:v>0.72518999234738779</c:v>
                </c:pt>
                <c:pt idx="31">
                  <c:v>0.73640521137273018</c:v>
                </c:pt>
                <c:pt idx="32">
                  <c:v>0.7471627282246297</c:v>
                </c:pt>
                <c:pt idx="33">
                  <c:v>0.75748122209955171</c:v>
                </c:pt>
                <c:pt idx="34">
                  <c:v>0.7673786098808224</c:v>
                </c:pt>
                <c:pt idx="35">
                  <c:v>0.77687207724924556</c:v>
                </c:pt>
                <c:pt idx="36">
                  <c:v>0.7859781085240698</c:v>
                </c:pt>
                <c:pt idx="37">
                  <c:v>0.79471251528612186</c:v>
                </c:pt>
                <c:pt idx="38">
                  <c:v>0.80309046383280713</c:v>
                </c:pt>
                <c:pt idx="39">
                  <c:v>0.81112650151264754</c:v>
                </c:pt>
                <c:pt idx="40">
                  <c:v>0.81883458198508796</c:v>
                </c:pt>
                <c:pt idx="41">
                  <c:v>0.82622808944942805</c:v>
                </c:pt>
                <c:pt idx="42">
                  <c:v>0.83331986188495177</c:v>
                </c:pt>
                <c:pt idx="43">
                  <c:v>0.84012221334260906</c:v>
                </c:pt>
                <c:pt idx="44">
                  <c:v>0.84664695532695555</c:v>
                </c:pt>
                <c:pt idx="45">
                  <c:v>0.85290541730547786</c:v>
                </c:pt>
                <c:pt idx="46">
                  <c:v>0.85890846638091689</c:v>
                </c:pt>
                <c:pt idx="47">
                  <c:v>0.86466652616074746</c:v>
                </c:pt>
                <c:pt idx="48">
                  <c:v>0.8701895948565801</c:v>
                </c:pt>
                <c:pt idx="49">
                  <c:v>0.87548726264490973</c:v>
                </c:pt>
                <c:pt idx="50">
                  <c:v>0.88056872831936028</c:v>
                </c:pt>
                <c:pt idx="51">
                  <c:v>0.88544281526333635</c:v>
                </c:pt>
                <c:pt idx="52">
                  <c:v>0.89011798677081788</c:v>
                </c:pt>
                <c:pt idx="53">
                  <c:v>0.89460236074190214</c:v>
                </c:pt>
                <c:pt idx="54">
                  <c:v>0.89890372377860717</c:v>
                </c:pt>
                <c:pt idx="55">
                  <c:v>0.90302954470541519</c:v>
                </c:pt>
                <c:pt idx="56">
                  <c:v>0.90698698753803098</c:v>
                </c:pt>
                <c:pt idx="57">
                  <c:v>0.9107829239228753</c:v>
                </c:pt>
                <c:pt idx="58">
                  <c:v>0.91442394506891167</c:v>
                </c:pt>
                <c:pt idx="59">
                  <c:v>0.91791637319252684</c:v>
                </c:pt>
                <c:pt idx="60">
                  <c:v>0.92126627249533521</c:v>
                </c:pt>
                <c:pt idx="61">
                  <c:v>0.92447945969397127</c:v>
                </c:pt>
                <c:pt idx="62">
                  <c:v>0.9275615141201512</c:v>
                </c:pt>
                <c:pt idx="63">
                  <c:v>0.93051778740854485</c:v>
                </c:pt>
                <c:pt idx="64">
                  <c:v>0.93335341278927564</c:v>
                </c:pt>
                <c:pt idx="65">
                  <c:v>0.93607331400118754</c:v>
                </c:pt>
                <c:pt idx="66">
                  <c:v>0.93868221384135364</c:v>
                </c:pt>
                <c:pt idx="67">
                  <c:v>0.94118464236567301</c:v>
                </c:pt>
                <c:pt idx="68">
                  <c:v>0.94358494475479371</c:v>
                </c:pt>
                <c:pt idx="69">
                  <c:v>0.9458872888590214</c:v>
                </c:pt>
                <c:pt idx="70">
                  <c:v>0.94809567243531501</c:v>
                </c:pt>
                <c:pt idx="71">
                  <c:v>0.9502139300889334</c:v>
                </c:pt>
                <c:pt idx="72">
                  <c:v>0.95224573993178829</c:v>
                </c:pt>
                <c:pt idx="73">
                  <c:v>0.95419462996906512</c:v>
                </c:pt>
                <c:pt idx="74">
                  <c:v>0.95606398422519967</c:v>
                </c:pt>
                <c:pt idx="75">
                  <c:v>0.95785704861984922</c:v>
                </c:pt>
                <c:pt idx="76">
                  <c:v>0.95957693660406052</c:v>
                </c:pt>
                <c:pt idx="77">
                  <c:v>0.96122663456642099</c:v>
                </c:pt>
                <c:pt idx="78">
                  <c:v>0.96280900701858041</c:v>
                </c:pt>
                <c:pt idx="79">
                  <c:v>0.96432680156914807</c:v>
                </c:pt>
                <c:pt idx="80">
                  <c:v>0.96578265369459992</c:v>
                </c:pt>
                <c:pt idx="81">
                  <c:v>0.96717909131548219</c:v>
                </c:pt>
                <c:pt idx="82">
                  <c:v>0.96851853918585573</c:v>
                </c:pt>
                <c:pt idx="83">
                  <c:v>0.96980332310360406</c:v>
                </c:pt>
                <c:pt idx="84">
                  <c:v>0.97103567394891488</c:v>
                </c:pt>
                <c:pt idx="85">
                  <c:v>0.97221773155794844</c:v>
                </c:pt>
                <c:pt idx="86">
                  <c:v>0.97335154843841787</c:v>
                </c:pt>
                <c:pt idx="87">
                  <c:v>0.97443909333353373</c:v>
                </c:pt>
                <c:pt idx="88">
                  <c:v>0.97548225464050164</c:v>
                </c:pt>
                <c:pt idx="89">
                  <c:v>0.97648284368950722</c:v>
                </c:pt>
                <c:pt idx="90">
                  <c:v>0.9774425978888841</c:v>
                </c:pt>
                <c:pt idx="91">
                  <c:v>0.97836318374192444</c:v>
                </c:pt>
                <c:pt idx="92">
                  <c:v>0.97924619974057092</c:v>
                </c:pt>
                <c:pt idx="93">
                  <c:v>0.98009317914101513</c:v>
                </c:pt>
                <c:pt idx="94">
                  <c:v>0.98090559262602184</c:v>
                </c:pt>
                <c:pt idx="95">
                  <c:v>0.98168485085860047</c:v>
                </c:pt>
                <c:pt idx="96">
                  <c:v>0.98243230693146022</c:v>
                </c:pt>
                <c:pt idx="97">
                  <c:v>0.98314925871650127</c:v>
                </c:pt>
                <c:pt idx="98">
                  <c:v>0.98383695111841951</c:v>
                </c:pt>
                <c:pt idx="99">
                  <c:v>0.98449657823634229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F8-44E3-A8E7-E13609194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1232176"/>
        <c:axId val="-751238704"/>
      </c:lineChart>
      <c:catAx>
        <c:axId val="-75124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Palvelun kesto minuuteissa</a:t>
                </a:r>
              </a:p>
            </c:rich>
          </c:tx>
          <c:layout>
            <c:manualLayout>
              <c:xMode val="edge"/>
              <c:yMode val="edge"/>
              <c:x val="0.28387994242655151"/>
              <c:y val="0.8975280839895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1968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-751241968"/>
        <c:scaling>
          <c:orientation val="minMax"/>
          <c:max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</a:t>
                </a:r>
              </a:p>
            </c:rich>
          </c:tx>
          <c:layout>
            <c:manualLayout>
              <c:xMode val="edge"/>
              <c:yMode val="edge"/>
              <c:x val="8.0648547963762598E-3"/>
              <c:y val="0.23000708661417324"/>
            </c:manualLayout>
          </c:layout>
          <c:overlay val="0"/>
          <c:spPr>
            <a:noFill/>
            <a:ln w="25400">
              <a:noFill/>
            </a:ln>
          </c:spPr>
        </c:title>
        <c:numFmt formatCode="0.0\ 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8496"/>
        <c:crosses val="autoZero"/>
        <c:crossBetween val="between"/>
        <c:majorUnit val="0.01"/>
      </c:valAx>
      <c:catAx>
        <c:axId val="-75123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-751238704"/>
        <c:crosses val="autoZero"/>
        <c:auto val="0"/>
        <c:lblAlgn val="ctr"/>
        <c:lblOffset val="100"/>
        <c:noMultiLvlLbl val="0"/>
      </c:catAx>
      <c:valAx>
        <c:axId val="-751238704"/>
        <c:scaling>
          <c:orientation val="minMax"/>
          <c:max val="1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4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 että alle...</a:t>
                </a:r>
              </a:p>
            </c:rich>
          </c:tx>
          <c:layout>
            <c:manualLayout>
              <c:xMode val="edge"/>
              <c:yMode val="edge"/>
              <c:x val="0.94196545593091185"/>
              <c:y val="0.135004199475065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32176"/>
        <c:crosses val="max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47244094488188981" right="0.47244094488188981" top="0.59055118110236227" bottom="0.59055118110236227" header="0.47244094488188981" footer="0.47244094488188981"/>
  <pageSetup paperSize="9" orientation="landscape" r:id="rId1"/>
  <headerFooter alignWithMargins="0">
    <oddFooter>&amp;L&amp;F&amp;C&amp;A&amp;R3/8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47244094488188981" right="0.47244094488188981" top="0.59055118110236227" bottom="0.59055118110236227" header="0.47244094488188981" footer="0.47244094488188981"/>
  <pageSetup paperSize="9" orientation="landscape" r:id="rId1"/>
  <headerFooter alignWithMargins="0">
    <oddFooter>&amp;L&amp;F&amp;C&amp;A&amp;R4/8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87313</xdr:colOff>
      <xdr:row>0</xdr:row>
      <xdr:rowOff>142875</xdr:rowOff>
    </xdr:from>
    <xdr:to>
      <xdr:col>13</xdr:col>
      <xdr:colOff>552450</xdr:colOff>
      <xdr:row>12</xdr:row>
      <xdr:rowOff>123825</xdr:rowOff>
    </xdr:to>
    <xdr:sp macro="" textlink="">
      <xdr:nvSpPr>
        <xdr:cNvPr id="147457" name="Text Box 1">
          <a:extLst>
            <a:ext uri="{FF2B5EF4-FFF2-40B4-BE49-F238E27FC236}">
              <a16:creationId xmlns:a16="http://schemas.microsoft.com/office/drawing/2014/main" id="{00000000-0008-0000-0000-000001400200}"/>
            </a:ext>
          </a:extLst>
        </xdr:cNvPr>
        <xdr:cNvSpPr txBox="1">
          <a:spLocks noChangeArrowheads="1"/>
        </xdr:cNvSpPr>
      </xdr:nvSpPr>
      <xdr:spPr bwMode="auto">
        <a:xfrm>
          <a:off x="87313" y="142875"/>
          <a:ext cx="8410575" cy="188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Kassalle saapuu keskimäärin </a:t>
          </a: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asiakasta tunnissa (Poisson-jakauma). Kassalla menee asiakkaan käsittelyyn keskimäärin 2,4 minuuttia eli hän ehtii käsitellä </a:t>
          </a: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asiakasta tunnissa (eksponentiaalinen jakauma).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Laske keskeisimmät (M/M/1)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jonotuksen tunnusluvut.</a:t>
          </a:r>
        </a:p>
      </xdr:txBody>
    </xdr:sp>
    <xdr:clientData/>
  </xdr:twoCellAnchor>
  <xdr:twoCellAnchor editAs="oneCell">
    <xdr:from>
      <xdr:col>6</xdr:col>
      <xdr:colOff>423332</xdr:colOff>
      <xdr:row>4</xdr:row>
      <xdr:rowOff>95250</xdr:rowOff>
    </xdr:from>
    <xdr:to>
      <xdr:col>12</xdr:col>
      <xdr:colOff>478641</xdr:colOff>
      <xdr:row>13</xdr:row>
      <xdr:rowOff>56100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6332" y="730250"/>
          <a:ext cx="3738309" cy="138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190499</xdr:colOff>
      <xdr:row>14</xdr:row>
      <xdr:rowOff>52856</xdr:rowOff>
    </xdr:from>
    <xdr:ext cx="2160000" cy="1084912"/>
    <xdr:sp macro="" textlink="">
      <xdr:nvSpPr>
        <xdr:cNvPr id="147480" name="Text Box 24">
          <a:extLst>
            <a:ext uri="{FF2B5EF4-FFF2-40B4-BE49-F238E27FC236}">
              <a16:creationId xmlns:a16="http://schemas.microsoft.com/office/drawing/2014/main" id="{00000000-0008-0000-0000-000018400200}"/>
            </a:ext>
          </a:extLst>
        </xdr:cNvPr>
        <xdr:cNvSpPr txBox="1">
          <a:spLocks noChangeArrowheads="1"/>
        </xdr:cNvSpPr>
      </xdr:nvSpPr>
      <xdr:spPr bwMode="auto">
        <a:xfrm>
          <a:off x="6286499" y="2329331"/>
          <a:ext cx="2160000" cy="10849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anchorCtr="0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Jonokaavoja varten lähtöarvot muutettava muotoon kpl per aikayksikkö!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64</xdr:row>
          <xdr:rowOff>95250</xdr:rowOff>
        </xdr:from>
        <xdr:to>
          <xdr:col>9</xdr:col>
          <xdr:colOff>495300</xdr:colOff>
          <xdr:row>70</xdr:row>
          <xdr:rowOff>47625</xdr:rowOff>
        </xdr:to>
        <xdr:sp macro="" textlink="">
          <xdr:nvSpPr>
            <xdr:cNvPr id="147482" name="Object 26" hidden="1">
              <a:extLst>
                <a:ext uri="{63B3BB69-23CF-44E3-9099-C40C66FF867C}">
                  <a14:compatExt spid="_x0000_s147482"/>
                </a:ext>
                <a:ext uri="{FF2B5EF4-FFF2-40B4-BE49-F238E27FC236}">
                  <a16:creationId xmlns:a16="http://schemas.microsoft.com/office/drawing/2014/main" id="{00000000-0008-0000-0000-00001A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12700">
                  <a:solidFill>
                    <a:srgbClr val="FF33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71</xdr:row>
          <xdr:rowOff>28575</xdr:rowOff>
        </xdr:from>
        <xdr:to>
          <xdr:col>10</xdr:col>
          <xdr:colOff>428625</xdr:colOff>
          <xdr:row>76</xdr:row>
          <xdr:rowOff>142875</xdr:rowOff>
        </xdr:to>
        <xdr:sp macro="" textlink="">
          <xdr:nvSpPr>
            <xdr:cNvPr id="147483" name="Object 27" hidden="1">
              <a:extLst>
                <a:ext uri="{63B3BB69-23CF-44E3-9099-C40C66FF867C}">
                  <a14:compatExt spid="_x0000_s147483"/>
                </a:ext>
                <a:ext uri="{FF2B5EF4-FFF2-40B4-BE49-F238E27FC236}">
                  <a16:creationId xmlns:a16="http://schemas.microsoft.com/office/drawing/2014/main" id="{00000000-0008-0000-0000-00001B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12700">
                  <a:solidFill>
                    <a:srgbClr val="FF33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200025</xdr:colOff>
      <xdr:row>21</xdr:row>
      <xdr:rowOff>36260</xdr:rowOff>
    </xdr:from>
    <xdr:ext cx="2160000" cy="1089529"/>
    <xdr:sp macro="" textlink="">
      <xdr:nvSpPr>
        <xdr:cNvPr id="147486" name="Text Box 30">
          <a:extLst>
            <a:ext uri="{FF2B5EF4-FFF2-40B4-BE49-F238E27FC236}">
              <a16:creationId xmlns:a16="http://schemas.microsoft.com/office/drawing/2014/main" id="{00000000-0008-0000-0000-00001E400200}"/>
            </a:ext>
          </a:extLst>
        </xdr:cNvPr>
        <xdr:cNvSpPr txBox="1">
          <a:spLocks noChangeArrowheads="1"/>
        </xdr:cNvSpPr>
      </xdr:nvSpPr>
      <xdr:spPr bwMode="auto">
        <a:xfrm>
          <a:off x="6296025" y="3541460"/>
          <a:ext cx="2160000" cy="10895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ctr" anchorCtr="0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Huomioi myös, että aikayksikköjen tulee luonnollisesti olla keskenään samoja.</a:t>
          </a:r>
        </a:p>
      </xdr:txBody>
    </xdr:sp>
    <xdr:clientData/>
  </xdr:oneCellAnchor>
  <xdr:oneCellAnchor>
    <xdr:from>
      <xdr:col>6</xdr:col>
      <xdr:colOff>159808</xdr:colOff>
      <xdr:row>17</xdr:row>
      <xdr:rowOff>147109</xdr:rowOff>
    </xdr:from>
    <xdr:ext cx="1514475" cy="549574"/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42808" y="2951692"/>
          <a:ext cx="1514475" cy="5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200" b="0" i="1" u="none" strike="noStrike" baseline="0">
              <a:solidFill>
                <a:srgbClr val="FF0066"/>
              </a:solidFill>
              <a:latin typeface="Arial"/>
              <a:cs typeface="Arial"/>
            </a:rPr>
            <a:t>Käyttöaste</a:t>
          </a:r>
        </a:p>
        <a:p>
          <a:pPr algn="ctr" rtl="0">
            <a:defRPr sz="1000"/>
          </a:pPr>
          <a:r>
            <a:rPr lang="en-US" sz="1200" b="0" i="1" u="none" strike="noStrike" baseline="0">
              <a:solidFill>
                <a:srgbClr val="FF0066"/>
              </a:solidFill>
              <a:latin typeface="Arial"/>
              <a:cs typeface="Arial"/>
            </a:rPr>
            <a:t>luonnollisesti</a:t>
          </a:r>
        </a:p>
        <a:p>
          <a:pPr algn="ctr" rtl="0">
            <a:defRPr sz="1000"/>
          </a:pPr>
          <a:r>
            <a:rPr lang="en-US" sz="1200" b="0" i="1" u="none" strike="noStrike" baseline="0">
              <a:solidFill>
                <a:srgbClr val="FF0066"/>
              </a:solidFill>
              <a:latin typeface="Arial"/>
              <a:cs typeface="Arial"/>
            </a:rPr>
            <a:t>aina alle 100%</a:t>
          </a:r>
        </a:p>
      </xdr:txBody>
    </xdr:sp>
    <xdr:clientData/>
  </xdr:oneCellAnchor>
  <xdr:twoCellAnchor editAs="oneCell">
    <xdr:from>
      <xdr:col>7</xdr:col>
      <xdr:colOff>577849</xdr:colOff>
      <xdr:row>38</xdr:row>
      <xdr:rowOff>90488</xdr:rowOff>
    </xdr:from>
    <xdr:to>
      <xdr:col>13</xdr:col>
      <xdr:colOff>338137</xdr:colOff>
      <xdr:row>59</xdr:row>
      <xdr:rowOff>119063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6162" y="6424613"/>
          <a:ext cx="3427413" cy="374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119067</xdr:colOff>
      <xdr:row>54</xdr:row>
      <xdr:rowOff>95278</xdr:rowOff>
    </xdr:from>
    <xdr:ext cx="4530205" cy="8506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Object 15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 txBox="1"/>
          </xdr:nvSpPr>
          <xdr:spPr bwMode="auto">
            <a:xfrm>
              <a:off x="119067" y="9350403"/>
              <a:ext cx="4530205" cy="85060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W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q</m:t>
                        </m:r>
                      </m:sub>
                    </m:sSub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l-GR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ρ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W</m:t>
                    </m:r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0,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80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0,2</m:t>
                    </m:r>
                  </m:oMath>
                </m:oMathPara>
              </a14:m>
              <a:endParaRPr lang="fi-FI" sz="2400" b="0" i="0">
                <a:solidFill>
                  <a:srgbClr val="000000"/>
                </a:solidFill>
                <a:latin typeface="Cambria Math" panose="02040503050406030204" pitchFamily="18" charset="0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      =0,16 </m:t>
                    </m:r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tuntia</m:t>
                    </m:r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=9,6 </m:t>
                    </m:r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minuuttia</m:t>
                    </m:r>
                  </m:oMath>
                </m:oMathPara>
              </a14:m>
              <a:endParaRPr lang="fi-FI" sz="2400" i="0"/>
            </a:p>
          </xdr:txBody>
        </xdr:sp>
      </mc:Choice>
      <mc:Fallback xmlns="">
        <xdr:sp macro="" textlink="">
          <xdr:nvSpPr>
            <xdr:cNvPr id="29" name="Object 15">
              <a:extLst>
                <a:ext uri="{FF2B5EF4-FFF2-40B4-BE49-F238E27FC236}">
                  <a16:creationId xmlns:a16="http://schemas.microsoft.com/office/drawing/2014/main" id="{C9B7068B-B26A-40D1-A8EC-354B2A5C4714}"/>
                </a:ext>
              </a:extLst>
            </xdr:cNvPr>
            <xdr:cNvSpPr txBox="1"/>
          </xdr:nvSpPr>
          <xdr:spPr bwMode="auto">
            <a:xfrm>
              <a:off x="119067" y="9350403"/>
              <a:ext cx="4530205" cy="85060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W_q=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ρ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"W"="0,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80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∗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0,2"</a:t>
              </a:r>
            </a:p>
            <a:p>
              <a:pPr algn="l"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       =0,16 tuntia=9,6 minuuttia</a:t>
              </a:r>
              <a:endParaRPr lang="fi-FI" sz="2400" i="0"/>
            </a:p>
          </xdr:txBody>
        </xdr:sp>
      </mc:Fallback>
    </mc:AlternateContent>
    <xdr:clientData/>
  </xdr:oneCellAnchor>
  <xdr:oneCellAnchor>
    <xdr:from>
      <xdr:col>0</xdr:col>
      <xdr:colOff>191550</xdr:colOff>
      <xdr:row>33</xdr:row>
      <xdr:rowOff>131307</xdr:rowOff>
    </xdr:from>
    <xdr:ext cx="4709357" cy="4755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Object 14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 txBox="1"/>
          </xdr:nvSpPr>
          <xdr:spPr bwMode="auto">
            <a:xfrm>
              <a:off x="191550" y="5671682"/>
              <a:ext cx="4709357" cy="47550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overflow" horzOverflow="overflow"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L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q</m:t>
                        </m:r>
                      </m:sub>
                    </m:sSub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l-GR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ρ</m:t>
                    </m:r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L</m:t>
                    </m:r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=0,</m:t>
                    </m:r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80</m:t>
                    </m:r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4</m:t>
                    </m:r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3,2 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asiakasta</m:t>
                    </m:r>
                  </m:oMath>
                </m:oMathPara>
              </a14:m>
              <a:endParaRPr lang="fi-FI" sz="2400"/>
            </a:p>
          </xdr:txBody>
        </xdr:sp>
      </mc:Choice>
      <mc:Fallback xmlns="">
        <xdr:sp macro="" textlink="">
          <xdr:nvSpPr>
            <xdr:cNvPr id="30" name="Object 14">
              <a:extLst>
                <a:ext uri="{FF2B5EF4-FFF2-40B4-BE49-F238E27FC236}">
                  <a16:creationId xmlns:a16="http://schemas.microsoft.com/office/drawing/2014/main" id="{1794340B-99AF-4139-AB76-1B2D55B9E4BC}"/>
                </a:ext>
              </a:extLst>
            </xdr:cNvPr>
            <xdr:cNvSpPr txBox="1"/>
          </xdr:nvSpPr>
          <xdr:spPr bwMode="auto">
            <a:xfrm>
              <a:off x="191550" y="5671682"/>
              <a:ext cx="4709357" cy="47550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overflow" horzOverflow="overflow"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L_q=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ρ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L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=0,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80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∗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4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"3,2 asiakasta"</a:t>
              </a:r>
              <a:endParaRPr lang="fi-FI" sz="2400"/>
            </a:p>
          </xdr:txBody>
        </xdr:sp>
      </mc:Fallback>
    </mc:AlternateContent>
    <xdr:clientData/>
  </xdr:oneCellAnchor>
  <xdr:oneCellAnchor>
    <xdr:from>
      <xdr:col>0</xdr:col>
      <xdr:colOff>331792</xdr:colOff>
      <xdr:row>24</xdr:row>
      <xdr:rowOff>146559</xdr:rowOff>
    </xdr:from>
    <xdr:ext cx="5277141" cy="839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Object 1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 txBox="1"/>
          </xdr:nvSpPr>
          <xdr:spPr bwMode="auto">
            <a:xfrm>
              <a:off x="331792" y="4162934"/>
              <a:ext cx="5277141" cy="83958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L</m:t>
                    </m:r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λ</m:t>
                        </m:r>
                      </m:num>
                      <m:den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μ</m:t>
                        </m:r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el-GR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λ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20</m:t>
                        </m:r>
                      </m:num>
                      <m:den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5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20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4 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asiakasta</m:t>
                    </m:r>
                  </m:oMath>
                </m:oMathPara>
              </a14:m>
              <a:endParaRPr lang="fi-FI" sz="2400"/>
            </a:p>
          </xdr:txBody>
        </xdr:sp>
      </mc:Choice>
      <mc:Fallback xmlns="">
        <xdr:sp macro="" textlink="">
          <xdr:nvSpPr>
            <xdr:cNvPr id="31" name="Object 10">
              <a:extLst>
                <a:ext uri="{FF2B5EF4-FFF2-40B4-BE49-F238E27FC236}">
                  <a16:creationId xmlns:a16="http://schemas.microsoft.com/office/drawing/2014/main" id="{C393836D-B409-43E0-9290-145EE6764783}"/>
                </a:ext>
              </a:extLst>
            </xdr:cNvPr>
            <xdr:cNvSpPr txBox="1"/>
          </xdr:nvSpPr>
          <xdr:spPr bwMode="auto">
            <a:xfrm>
              <a:off x="331792" y="4162934"/>
              <a:ext cx="5277141" cy="83958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L=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λ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/((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μ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−</a:t>
              </a:r>
              <a:r>
                <a:rPr lang="el-GR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λ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))= 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 "20" /(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("2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5"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−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"20"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))=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"4 asiakasta"</a:t>
              </a:r>
              <a:endParaRPr lang="fi-FI" sz="2400"/>
            </a:p>
          </xdr:txBody>
        </xdr:sp>
      </mc:Fallback>
    </mc:AlternateContent>
    <xdr:clientData/>
  </xdr:oneCellAnchor>
  <xdr:oneCellAnchor>
    <xdr:from>
      <xdr:col>0</xdr:col>
      <xdr:colOff>219815</xdr:colOff>
      <xdr:row>41</xdr:row>
      <xdr:rowOff>75894</xdr:rowOff>
    </xdr:from>
    <xdr:ext cx="4228906" cy="12077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Object 1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/>
          </xdr:nvSpPr>
          <xdr:spPr bwMode="auto">
            <a:xfrm>
              <a:off x="219815" y="7076769"/>
              <a:ext cx="4228906" cy="120775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W</m:t>
                    </m:r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μ</m:t>
                        </m:r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el-GR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λ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 </m:t>
                    </m:r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5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20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fi-FI" sz="2400" i="1">
                <a:solidFill>
                  <a:srgbClr val="000000"/>
                </a:solidFill>
                <a:latin typeface="Cambria Math" panose="02040503050406030204" pitchFamily="18" charset="0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     </m:t>
                    </m:r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0,2 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tuntia</m:t>
                    </m:r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12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min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uuttia</m:t>
                    </m:r>
                  </m:oMath>
                </m:oMathPara>
              </a14:m>
              <a:endParaRPr lang="fi-FI" sz="2400"/>
            </a:p>
          </xdr:txBody>
        </xdr:sp>
      </mc:Choice>
      <mc:Fallback xmlns="">
        <xdr:sp macro="" textlink="">
          <xdr:nvSpPr>
            <xdr:cNvPr id="32" name="Object 11">
              <a:extLst>
                <a:ext uri="{FF2B5EF4-FFF2-40B4-BE49-F238E27FC236}">
                  <a16:creationId xmlns:a16="http://schemas.microsoft.com/office/drawing/2014/main" id="{9B737BD7-0598-47ED-B597-E556901B7EA4}"/>
                </a:ext>
              </a:extLst>
            </xdr:cNvPr>
            <xdr:cNvSpPr txBox="1"/>
          </xdr:nvSpPr>
          <xdr:spPr bwMode="auto">
            <a:xfrm>
              <a:off x="219815" y="7076769"/>
              <a:ext cx="4228906" cy="120775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W=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1/((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μ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−</a:t>
              </a:r>
              <a:r>
                <a:rPr lang="el-GR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λ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)) "  "=  1/(("2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5"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−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"20"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))</a:t>
              </a:r>
              <a:endParaRPr lang="fi-FI" sz="2400" i="1">
                <a:solidFill>
                  <a:srgbClr val="000000"/>
                </a:solidFill>
                <a:latin typeface="Cambria Math" panose="02040503050406030204" pitchFamily="18" charset="0"/>
              </a:endParaRPr>
            </a:p>
            <a:p>
              <a:pPr algn="l"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     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="0,2 t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untia"="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12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min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uuttia"</a:t>
              </a:r>
              <a:endParaRPr lang="fi-FI" sz="2400"/>
            </a:p>
          </xdr:txBody>
        </xdr:sp>
      </mc:Fallback>
    </mc:AlternateContent>
    <xdr:clientData/>
  </xdr:oneCellAnchor>
  <xdr:oneCellAnchor>
    <xdr:from>
      <xdr:col>0</xdr:col>
      <xdr:colOff>232889</xdr:colOff>
      <xdr:row>16</xdr:row>
      <xdr:rowOff>141288</xdr:rowOff>
    </xdr:from>
    <xdr:ext cx="3585781" cy="83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Object 7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>
              <a:spLocks/>
            </xdr:cNvSpPr>
          </xdr:nvSpPr>
          <xdr:spPr bwMode="auto">
            <a:xfrm>
              <a:off x="232889" y="2792413"/>
              <a:ext cx="3585781" cy="83195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righ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ρ</m:t>
                    </m:r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λ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μ</m:t>
                        </m:r>
                      </m:den>
                    </m:f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20</m:t>
                        </m:r>
                      </m:num>
                      <m:den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25</m:t>
                        </m:r>
                      </m:den>
                    </m:f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0,80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= 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80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%</m:t>
                    </m:r>
                  </m:oMath>
                </m:oMathPara>
              </a14:m>
              <a:endParaRPr lang="fi-FI" sz="2400"/>
            </a:p>
          </xdr:txBody>
        </xdr:sp>
      </mc:Choice>
      <mc:Fallback xmlns="">
        <xdr:sp macro="" textlink="">
          <xdr:nvSpPr>
            <xdr:cNvPr id="33" name="Object 7">
              <a:extLst>
                <a:ext uri="{FF2B5EF4-FFF2-40B4-BE49-F238E27FC236}">
                  <a16:creationId xmlns:a16="http://schemas.microsoft.com/office/drawing/2014/main" id="{56065E05-8EA4-4EEF-AD18-DD4E254FBA5C}"/>
                </a:ext>
              </a:extLst>
            </xdr:cNvPr>
            <xdr:cNvSpPr txBox="1">
              <a:spLocks/>
            </xdr:cNvSpPr>
          </xdr:nvSpPr>
          <xdr:spPr bwMode="auto">
            <a:xfrm>
              <a:off x="232889" y="2792413"/>
              <a:ext cx="3585781" cy="83195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l-GR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ρ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λ/μ=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"20" /"25"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"0,80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 = 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80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%"</a:t>
              </a:r>
              <a:endParaRPr lang="fi-FI" sz="240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7</xdr:row>
      <xdr:rowOff>104775</xdr:rowOff>
    </xdr:from>
    <xdr:ext cx="12683721" cy="383045"/>
    <xdr:sp macro="" textlink="">
      <xdr:nvSpPr>
        <xdr:cNvPr id="168966" name="Text Box 6">
          <a:extLst>
            <a:ext uri="{FF2B5EF4-FFF2-40B4-BE49-F238E27FC236}">
              <a16:creationId xmlns:a16="http://schemas.microsoft.com/office/drawing/2014/main" id="{00000000-0008-0000-0700-000006940200}"/>
            </a:ext>
          </a:extLst>
        </xdr:cNvPr>
        <xdr:cNvSpPr txBox="1">
          <a:spLocks noChangeArrowheads="1"/>
        </xdr:cNvSpPr>
      </xdr:nvSpPr>
      <xdr:spPr bwMode="auto">
        <a:xfrm>
          <a:off x="85725" y="2038350"/>
          <a:ext cx="128016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2200" b="1" i="1" u="none" strike="noStrike" baseline="0">
              <a:solidFill>
                <a:srgbClr val="000000"/>
              </a:solidFill>
              <a:latin typeface="Arial"/>
              <a:cs typeface="Arial"/>
            </a:rPr>
            <a:t>"Asiakkaiden" rajallisen määrän (tässä max. 5) vuoksi käytetään äärellisen populan kaavoja!</a:t>
          </a:r>
        </a:p>
      </xdr:txBody>
    </xdr:sp>
    <xdr:clientData/>
  </xdr:oneCellAnchor>
  <xdr:oneCellAnchor>
    <xdr:from>
      <xdr:col>9</xdr:col>
      <xdr:colOff>1245575</xdr:colOff>
      <xdr:row>24</xdr:row>
      <xdr:rowOff>233726</xdr:rowOff>
    </xdr:from>
    <xdr:ext cx="3985846" cy="1060034"/>
    <xdr:sp macro="" textlink="">
      <xdr:nvSpPr>
        <xdr:cNvPr id="168968" name="Text Box 8">
          <a:extLst>
            <a:ext uri="{FF2B5EF4-FFF2-40B4-BE49-F238E27FC236}">
              <a16:creationId xmlns:a16="http://schemas.microsoft.com/office/drawing/2014/main" id="{00000000-0008-0000-0700-000008940200}"/>
            </a:ext>
          </a:extLst>
        </xdr:cNvPr>
        <xdr:cNvSpPr txBox="1">
          <a:spLocks noChangeArrowheads="1"/>
        </xdr:cNvSpPr>
      </xdr:nvSpPr>
      <xdr:spPr bwMode="auto">
        <a:xfrm>
          <a:off x="13642729" y="7003803"/>
          <a:ext cx="3985846" cy="10600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0" bIns="0" anchor="ctr" anchorCtr="0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Yleisesti muistettavia matemaattisia sääntöjä...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- huutomerkki tarkoittaa kertomaa eli 3!=3*2*1=6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- Excelissä kertomakäsky on "=FACT(luku)"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- nollan kertoma on 1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- mikä tahansa luku potenssiin 0 on 1</a:t>
          </a:r>
        </a:p>
      </xdr:txBody>
    </xdr:sp>
    <xdr:clientData/>
  </xdr:oneCellAnchor>
  <xdr:oneCellAnchor>
    <xdr:from>
      <xdr:col>0</xdr:col>
      <xdr:colOff>85725</xdr:colOff>
      <xdr:row>0</xdr:row>
      <xdr:rowOff>28575</xdr:rowOff>
    </xdr:from>
    <xdr:ext cx="16967017" cy="1463991"/>
    <xdr:sp macro="" textlink="">
      <xdr:nvSpPr>
        <xdr:cNvPr id="168970" name="Text Box 10">
          <a:extLst>
            <a:ext uri="{FF2B5EF4-FFF2-40B4-BE49-F238E27FC236}">
              <a16:creationId xmlns:a16="http://schemas.microsoft.com/office/drawing/2014/main" id="{00000000-0008-0000-0700-00000A940200}"/>
            </a:ext>
          </a:extLst>
        </xdr:cNvPr>
        <xdr:cNvSpPr txBox="1">
          <a:spLocks noChangeArrowheads="1"/>
        </xdr:cNvSpPr>
      </xdr:nvSpPr>
      <xdr:spPr bwMode="auto">
        <a:xfrm>
          <a:off x="85725" y="28575"/>
          <a:ext cx="16967017" cy="1463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Yliopistolla on </a:t>
          </a: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kopiokonetta jotka ovat kovassa käytössä ja hajoilevat melko usein. Huoltoraportin mukaan yksittäinen kone hajoaa 2,5 päivän välein</a:t>
          </a:r>
        </a:p>
        <a:p>
          <a:pPr algn="l" rtl="0">
            <a:lnSpc>
              <a:spcPts val="2200"/>
            </a:lnSpc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(eli </a:t>
          </a: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0,4</a:t>
          </a: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kpl per kone per päivä). Hajoamistiheyden vuoksi koululla on korjaaja joka pystyy korjaamaan koneet </a:t>
          </a: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2,5</a:t>
          </a: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koneen päivätahdilla. </a:t>
          </a:r>
        </a:p>
        <a:p>
          <a:pPr algn="l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- Mikä on korjausmiehen käyttöaste?</a:t>
          </a:r>
        </a:p>
        <a:p>
          <a:pPr algn="l" rtl="0">
            <a:lnSpc>
              <a:spcPts val="2200"/>
            </a:lnSpc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- Kuinka monta kopiokonetta on keskimäärin samanaikaisesti hajalla?</a:t>
          </a:r>
        </a:p>
        <a:p>
          <a:pPr algn="l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- Kuinka kauan kopiokone on hajotessaan keskimäärin poissa käytöstä?</a:t>
          </a:r>
        </a:p>
      </xdr:txBody>
    </xdr:sp>
    <xdr:clientData/>
  </xdr:oneCellAnchor>
  <xdr:oneCellAnchor>
    <xdr:from>
      <xdr:col>3</xdr:col>
      <xdr:colOff>853342</xdr:colOff>
      <xdr:row>9</xdr:row>
      <xdr:rowOff>190500</xdr:rowOff>
    </xdr:from>
    <xdr:ext cx="4477700" cy="848950"/>
    <xdr:sp macro="" textlink="">
      <xdr:nvSpPr>
        <xdr:cNvPr id="168983" name="Text Box 23">
          <a:extLst>
            <a:ext uri="{FF2B5EF4-FFF2-40B4-BE49-F238E27FC236}">
              <a16:creationId xmlns:a16="http://schemas.microsoft.com/office/drawing/2014/main" id="{00000000-0008-0000-0700-000017940200}"/>
            </a:ext>
          </a:extLst>
        </xdr:cNvPr>
        <xdr:cNvSpPr txBox="1">
          <a:spLocks noChangeArrowheads="1"/>
        </xdr:cNvSpPr>
      </xdr:nvSpPr>
      <xdr:spPr bwMode="auto">
        <a:xfrm>
          <a:off x="4985727" y="2696308"/>
          <a:ext cx="4477700" cy="848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HUOM!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Äärellisen populan laskuissa, saapumistiheys (λ)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on YHDEN asiakkaan saapumistiheys.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Saapuvien asiakkaiden määrä huomioidaan N:n arvolla.</a:t>
          </a:r>
        </a:p>
      </xdr:txBody>
    </xdr:sp>
    <xdr:clientData/>
  </xdr:oneCellAnchor>
  <xdr:oneCellAnchor>
    <xdr:from>
      <xdr:col>0</xdr:col>
      <xdr:colOff>424961</xdr:colOff>
      <xdr:row>13</xdr:row>
      <xdr:rowOff>116002</xdr:rowOff>
    </xdr:from>
    <xdr:ext cx="8621078" cy="14536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50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SpPr txBox="1"/>
          </xdr:nvSpPr>
          <xdr:spPr>
            <a:xfrm>
              <a:off x="424961" y="3823425"/>
              <a:ext cx="8621078" cy="1453668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2800" b="0" i="0">
                        <a:solidFill>
                          <a:prstClr val="black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P</m:t>
                    </m:r>
                    <m:d>
                      <m:dPr>
                        <m:ctrlPr>
                          <a:rPr lang="fi-FI" sz="2800" b="0" i="1">
                            <a:solidFill>
                              <a:prstClr val="black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i-FI" sz="2800" b="0" i="0">
                            <a:solidFill>
                              <a:prstClr val="black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e>
                    </m:d>
                    <m:r>
                      <a:rPr lang="fi-FI" sz="2800" b="0" i="0">
                        <a:solidFill>
                          <a:prstClr val="black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fi-FI" sz="2800" b="0" i="1">
                            <a:solidFill>
                              <a:prstClr val="black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fi-FI" sz="2800" i="1">
                                <a:solidFill>
                                  <a:prstClr val="black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nary>
                              <m:naryPr>
                                <m:chr m:val="∑"/>
                                <m:ctrlPr>
                                  <a:rPr lang="fi-FI" sz="2800" i="1">
                                    <a:solidFill>
                                      <a:prstClr val="black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sty m:val="p"/>
                                    <m:brk m:alnAt="23"/>
                                  </m:rPr>
                                  <a:rPr lang="fi-FI" sz="2800">
                                    <a:solidFill>
                                      <a:prstClr val="black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n</m:t>
                                </m:r>
                                <m:r>
                                  <a:rPr lang="fi-FI" sz="2800">
                                    <a:solidFill>
                                      <a:prstClr val="black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=0</m:t>
                                </m:r>
                              </m:sub>
                              <m:sup>
                                <m:r>
                                  <m:rPr>
                                    <m:sty m:val="p"/>
                                  </m:rPr>
                                  <a:rPr lang="fi-FI" sz="2800">
                                    <a:solidFill>
                                      <a:prstClr val="black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N</m:t>
                                </m:r>
                              </m:sup>
                              <m:e>
                                <m:f>
                                  <m:fPr>
                                    <m:ctrlPr>
                                      <a:rPr lang="fi-FI" sz="2800" i="1">
                                        <a:solidFill>
                                          <a:prstClr val="black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fi-FI" sz="2800">
                                        <a:solidFill>
                                          <a:prstClr val="black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N</m:t>
                                    </m:r>
                                    <m:r>
                                      <a:rPr lang="fi-FI" sz="2800">
                                        <a:solidFill>
                                          <a:prstClr val="black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!</m:t>
                                    </m:r>
                                  </m:num>
                                  <m:den>
                                    <m:d>
                                      <m:dPr>
                                        <m:ctrlPr>
                                          <a:rPr lang="fi-FI" sz="2800" i="1">
                                            <a:solidFill>
                                              <a:prstClr val="black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fi-FI" sz="2800">
                                            <a:solidFill>
                                              <a:prstClr val="black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N</m:t>
                                        </m:r>
                                        <m:r>
                                          <a:rPr lang="fi-FI" sz="2800">
                                            <a:solidFill>
                                              <a:prstClr val="black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fi-FI" sz="2800">
                                            <a:solidFill>
                                              <a:prstClr val="black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n</m:t>
                                        </m:r>
                                      </m:e>
                                    </m:d>
                                    <m:r>
                                      <a:rPr lang="fi-FI" sz="2800">
                                        <a:solidFill>
                                          <a:prstClr val="black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!</m:t>
                                    </m:r>
                                  </m:den>
                                </m:f>
                              </m:e>
                            </m:nary>
                            <m:sSup>
                              <m:sSupPr>
                                <m:ctrlPr>
                                  <a:rPr lang="fi-FI" sz="2800" i="1">
                                    <a:solidFill>
                                      <a:prstClr val="black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i-FI" sz="2800" i="1">
                                        <a:solidFill>
                                          <a:prstClr val="black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fi-FI" sz="2800" i="1">
                                            <a:solidFill>
                                              <a:prstClr val="black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m:rPr>
                                            <m:sty m:val="p"/>
                                          </m:rPr>
                                          <a:rPr lang="fi-FI" sz="2800">
                                            <a:solidFill>
                                              <a:prstClr val="black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λ</m:t>
                                        </m:r>
                                      </m:num>
                                      <m:den>
                                        <m:r>
                                          <m:rPr>
                                            <m:sty m:val="p"/>
                                          </m:rPr>
                                          <a:rPr lang="fi-FI" sz="2800">
                                            <a:solidFill>
                                              <a:prstClr val="black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μ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m:rPr>
                                    <m:sty m:val="p"/>
                                  </m:rPr>
                                  <a:rPr lang="fi-FI" sz="2800">
                                    <a:solidFill>
                                      <a:prstClr val="black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n</m:t>
                                </m:r>
                              </m:sup>
                            </m:sSup>
                          </m:e>
                        </m:d>
                      </m:e>
                      <m:sup>
                        <m:r>
                          <a:rPr lang="fi-FI" sz="2800" b="0" i="1">
                            <a:solidFill>
                              <a:prstClr val="black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fi-FI" sz="2800" b="0" i="1">
                        <a:solidFill>
                          <a:prstClr val="black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fi-FI" sz="28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nary>
                              <m:naryPr>
                                <m:chr m:val="∑"/>
                                <m:ctrlPr>
                                  <a:rPr lang="fi-FI" sz="2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sty m:val="p"/>
                                    <m:brk m:alnAt="23"/>
                                  </m:rPr>
                                  <a:rPr lang="fi-FI" sz="2800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n</m:t>
                                </m:r>
                                <m:r>
                                  <a:rPr lang="fi-FI" sz="2800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=0</m:t>
                                </m:r>
                              </m:sub>
                              <m:sup>
                                <m:r>
                                  <a:rPr lang="fi-FI" sz="2800" b="0" i="0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5</m:t>
                                </m:r>
                              </m:sup>
                              <m:e>
                                <m:f>
                                  <m:fPr>
                                    <m:ctrlPr>
                                      <a:rPr lang="fi-FI" sz="2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5</m:t>
                                    </m:r>
                                    <m:r>
                                      <a:rPr lang="fi-FI" sz="2800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!</m:t>
                                    </m:r>
                                  </m:num>
                                  <m:den>
                                    <m:d>
                                      <m:dPr>
                                        <m:ctrlPr>
                                          <a:rPr lang="fi-FI" sz="2800" i="1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5</m:t>
                                        </m:r>
                                        <m:r>
                                          <a:rPr lang="fi-FI" sz="280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−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fi-FI" sz="280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n</m:t>
                                        </m:r>
                                      </m:e>
                                    </m:d>
                                    <m:r>
                                      <a:rPr lang="fi-FI" sz="2800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!</m:t>
                                    </m:r>
                                  </m:den>
                                </m:f>
                              </m:e>
                            </m:nary>
                            <m:sSup>
                              <m:sSupPr>
                                <m:ctrlPr>
                                  <a:rPr lang="fi-FI" sz="2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i-FI" sz="2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fi-FI" sz="2800" i="1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0,4</m:t>
                                        </m:r>
                                      </m:num>
                                      <m:den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2,5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m:rPr>
                                    <m:sty m:val="p"/>
                                  </m:rPr>
                                  <a:rPr lang="fi-FI" sz="2800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n</m:t>
                                </m:r>
                              </m:sup>
                            </m:sSup>
                          </m:e>
                        </m:d>
                      </m:e>
                      <m:sup>
                        <m: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n-US" sz="2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0" name="TextBox 50">
              <a:extLst>
                <a:ext uri="{FF2B5EF4-FFF2-40B4-BE49-F238E27FC236}">
                  <a16:creationId xmlns:a16="http://schemas.microsoft.com/office/drawing/2014/main" id="{67618322-2DEB-4DC8-8D36-13D071F14B7E}"/>
                </a:ext>
              </a:extLst>
            </xdr:cNvPr>
            <xdr:cNvSpPr txBox="1"/>
          </xdr:nvSpPr>
          <xdr:spPr>
            <a:xfrm>
              <a:off x="424961" y="3823425"/>
              <a:ext cx="8621078" cy="1453668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2800" b="0" i="0">
                  <a:solidFill>
                    <a:prstClr val="black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P(0)=</a:t>
              </a:r>
              <a:r>
                <a:rPr lang="fi-FI" sz="2800" i="0">
                  <a:solidFill>
                    <a:prstClr val="black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[∑_(n=0)^N▒N!/(N−n)! (λ/μ)^n ]</a:t>
              </a:r>
              <a:r>
                <a:rPr lang="fi-FI" sz="2800" b="0" i="0">
                  <a:solidFill>
                    <a:prstClr val="black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^(−1)=</a:t>
              </a:r>
              <a:r>
                <a:rPr lang="fi-FI" sz="28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[∑_(n=0)^</a:t>
              </a:r>
              <a:r>
                <a:rPr lang="fi-FI" sz="2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5▒5</a:t>
              </a:r>
              <a:r>
                <a:rPr lang="fi-FI" sz="28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!/(</a:t>
              </a:r>
              <a:r>
                <a:rPr lang="fi-FI" sz="2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5</a:t>
              </a:r>
              <a:r>
                <a:rPr lang="fi-FI" sz="28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−n)! (</a:t>
              </a:r>
              <a:r>
                <a:rPr lang="fi-FI" sz="2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0,4/2,5)^</a:t>
              </a:r>
              <a:r>
                <a:rPr lang="fi-FI" sz="28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n ]</a:t>
              </a:r>
              <a:r>
                <a:rPr lang="fi-FI" sz="2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^(−1)</a:t>
              </a:r>
              <a:endParaRPr lang="en-US" sz="2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984266</xdr:colOff>
      <xdr:row>36</xdr:row>
      <xdr:rowOff>240825</xdr:rowOff>
    </xdr:from>
    <xdr:ext cx="12150249" cy="1243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46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:cNvPr>
            <xdr:cNvSpPr txBox="1"/>
          </xdr:nvSpPr>
          <xdr:spPr>
            <a:xfrm>
              <a:off x="5116651" y="10220094"/>
              <a:ext cx="12150249" cy="1243546"/>
            </a:xfrm>
            <a:prstGeom prst="rect">
              <a:avLst/>
            </a:prstGeom>
            <a:noFill/>
          </xdr:spPr>
          <xdr:txBody>
            <a:bodyPr wrap="non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W</m:t>
                    </m:r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L</m:t>
                    </m:r>
                    <m:sSup>
                      <m:sSupPr>
                        <m:ctrlP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4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US" sz="40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fi-FI" sz="40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N</m:t>
                                </m:r>
                                <m:r>
                                  <a:rPr lang="fi-FI" sz="40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m:rPr>
                                    <m:sty m:val="p"/>
                                  </m:rPr>
                                  <a:rPr lang="fi-FI" sz="40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L</m:t>
                                </m:r>
                              </m:e>
                            </m:d>
                            <m:r>
                              <m:rPr>
                                <m:sty m:val="p"/>
                              </m:rPr>
                              <a:rPr lang="en-US" sz="400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λ</m:t>
                            </m:r>
                          </m:e>
                        </m:d>
                      </m:e>
                      <m:sup>
                        <m:r>
                          <a:rPr lang="fi-FI" sz="40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4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40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1,109</m:t>
                        </m:r>
                      </m:num>
                      <m:den>
                        <m:d>
                          <m:dPr>
                            <m:ctrlPr>
                              <a:rPr lang="fi-FI" sz="4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fi-FI" sz="40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5−1,109</m:t>
                            </m:r>
                          </m:e>
                        </m:d>
                        <m:r>
                          <a:rPr lang="fi-FI" sz="40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∗0,4</m:t>
                        </m:r>
                      </m:den>
                    </m:f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=0,713 </m:t>
                    </m:r>
                    <m:r>
                      <m:rPr>
                        <m:sty m:val="p"/>
                      </m:rP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p</m:t>
                    </m:r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ä</m:t>
                    </m:r>
                    <m:r>
                      <m:rPr>
                        <m:sty m:val="p"/>
                      </m:rP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iv</m:t>
                    </m:r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ää</m:t>
                    </m:r>
                  </m:oMath>
                </m:oMathPara>
              </a14:m>
              <a:endParaRPr lang="en-US" sz="4000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2" name="TextBox 46">
              <a:extLst>
                <a:ext uri="{FF2B5EF4-FFF2-40B4-BE49-F238E27FC236}">
                  <a16:creationId xmlns:a16="http://schemas.microsoft.com/office/drawing/2014/main" id="{2D69A8BA-4923-495A-B1C9-2C7AFC5C2BB1}"/>
                </a:ext>
              </a:extLst>
            </xdr:cNvPr>
            <xdr:cNvSpPr txBox="1"/>
          </xdr:nvSpPr>
          <xdr:spPr>
            <a:xfrm>
              <a:off x="5116651" y="10220094"/>
              <a:ext cx="12150249" cy="1243546"/>
            </a:xfrm>
            <a:prstGeom prst="rect">
              <a:avLst/>
            </a:prstGeom>
            <a:noFill/>
          </xdr:spPr>
          <xdr:txBody>
            <a:bodyPr wrap="non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W=L</a:t>
              </a:r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[(</a:t>
              </a:r>
              <a:r>
                <a:rPr lang="fi-FI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N−L)</a:t>
              </a:r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λ]^(</a:t>
              </a:r>
              <a:r>
                <a:rPr lang="fi-FI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−1</a:t>
              </a:r>
              <a:r>
                <a:rPr lang="en-US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lang="fi-FI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=1,109/((5−1,109)∗0,4)=0,713 päivää</a:t>
              </a:r>
              <a:endParaRPr lang="en-US" sz="4000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1174032</xdr:colOff>
      <xdr:row>31</xdr:row>
      <xdr:rowOff>191983</xdr:rowOff>
    </xdr:from>
    <xdr:ext cx="12438726" cy="1234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48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SpPr txBox="1"/>
          </xdr:nvSpPr>
          <xdr:spPr>
            <a:xfrm>
              <a:off x="5306417" y="8705868"/>
              <a:ext cx="12438726" cy="1234120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L</m:t>
                    </m:r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N</m:t>
                    </m:r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fi-FI" sz="4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fi-FI" sz="40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μ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fi-FI" sz="40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λ</m:t>
                        </m:r>
                      </m:den>
                    </m:f>
                    <m:d>
                      <m:dPr>
                        <m:ctrlP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i-FI" sz="40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1−</m:t>
                        </m:r>
                        <m:sSub>
                          <m:sSubPr>
                            <m:ctrlPr>
                              <a:rPr lang="fi-FI" sz="4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fi-FI" sz="40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a:rPr lang="fi-FI" sz="40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=5−</m:t>
                    </m:r>
                    <m:f>
                      <m:fPr>
                        <m:ctrlPr>
                          <a:rPr lang="fi-FI" sz="4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40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2,5</m:t>
                        </m:r>
                      </m:num>
                      <m:den>
                        <m:r>
                          <a:rPr lang="fi-FI" sz="40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0,4</m:t>
                        </m:r>
                      </m:den>
                    </m:f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fi-FI" sz="4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i-FI" sz="40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1−0,3775</m:t>
                        </m:r>
                      </m:e>
                    </m:d>
                    <m: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=1,109 </m:t>
                    </m:r>
                    <m:r>
                      <m:rPr>
                        <m:sty m:val="p"/>
                      </m:rPr>
                      <a:rPr lang="fi-FI" sz="40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kpl</m:t>
                    </m:r>
                  </m:oMath>
                </m:oMathPara>
              </a14:m>
              <a:endParaRPr lang="en-US" sz="4000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4" name="TextBox 48">
              <a:extLst>
                <a:ext uri="{FF2B5EF4-FFF2-40B4-BE49-F238E27FC236}">
                  <a16:creationId xmlns:a16="http://schemas.microsoft.com/office/drawing/2014/main" id="{9F82EB9D-0D4A-4757-AD6A-1AEE04820071}"/>
                </a:ext>
              </a:extLst>
            </xdr:cNvPr>
            <xdr:cNvSpPr txBox="1"/>
          </xdr:nvSpPr>
          <xdr:spPr>
            <a:xfrm>
              <a:off x="5306417" y="8705868"/>
              <a:ext cx="12438726" cy="1234120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L=N−μ/λ</a:t>
              </a:r>
              <a:r>
                <a:rPr lang="en-US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fi-FI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1−P_0 )=5−2,5/0,4∗(1−0,3775)=1,109 kpl</a:t>
              </a:r>
              <a:endParaRPr lang="en-US" sz="4000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1203336</xdr:colOff>
      <xdr:row>28</xdr:row>
      <xdr:rowOff>137160</xdr:rowOff>
    </xdr:from>
    <xdr:ext cx="7864589" cy="6013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49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 txBox="1"/>
          </xdr:nvSpPr>
          <xdr:spPr>
            <a:xfrm>
              <a:off x="5335721" y="7742506"/>
              <a:ext cx="7864589" cy="601383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4000" b="0" i="1">
                        <a:solidFill>
                          <a:prstClr val="black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ρ</m:t>
                    </m:r>
                    <m:r>
                      <a:rPr lang="fi-FI" sz="4000" b="0" i="0">
                        <a:solidFill>
                          <a:prstClr val="black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i-FI" sz="4000">
                        <a:solidFill>
                          <a:prstClr val="black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1−</m:t>
                    </m:r>
                    <m:sSub>
                      <m:sSubPr>
                        <m:ctrlPr>
                          <a:rPr lang="fi-FI" sz="4000" i="1">
                            <a:solidFill>
                              <a:prstClr val="black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fi-FI" sz="4000">
                            <a:solidFill>
                              <a:prstClr val="black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a:rPr lang="fi-FI" sz="4000">
                            <a:solidFill>
                              <a:prstClr val="black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fi-FI" sz="4000" b="0" i="1">
                        <a:solidFill>
                          <a:prstClr val="black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=1−0,3775=62,25%</m:t>
                    </m:r>
                  </m:oMath>
                </m:oMathPara>
              </a14:m>
              <a:endParaRPr lang="en-US" sz="40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5" name="TextBox 49">
              <a:extLst>
                <a:ext uri="{FF2B5EF4-FFF2-40B4-BE49-F238E27FC236}">
                  <a16:creationId xmlns:a16="http://schemas.microsoft.com/office/drawing/2014/main" id="{70AFB320-2D01-45D3-AC1D-679A09163816}"/>
                </a:ext>
              </a:extLst>
            </xdr:cNvPr>
            <xdr:cNvSpPr txBox="1"/>
          </xdr:nvSpPr>
          <xdr:spPr>
            <a:xfrm>
              <a:off x="5335721" y="7742506"/>
              <a:ext cx="7864589" cy="601383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l-GR" sz="4000" b="0" i="0">
                  <a:solidFill>
                    <a:prstClr val="black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ρ</a:t>
              </a:r>
              <a:r>
                <a:rPr lang="fi-FI" sz="4000" b="0" i="0">
                  <a:solidFill>
                    <a:prstClr val="black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fi-FI" sz="4000" i="0">
                  <a:solidFill>
                    <a:prstClr val="black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1−P_0</a:t>
              </a:r>
              <a:r>
                <a:rPr lang="fi-FI" sz="4000" b="0" i="0">
                  <a:solidFill>
                    <a:prstClr val="black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=1−0,3775=62,25%</a:t>
              </a:r>
              <a:endParaRPr lang="en-US" sz="40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1178315</xdr:colOff>
      <xdr:row>19</xdr:row>
      <xdr:rowOff>19743</xdr:rowOff>
    </xdr:from>
    <xdr:ext cx="17236770" cy="12182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50">
              <a:extLst>
                <a:ext uri="{FF2B5EF4-FFF2-40B4-BE49-F238E27FC236}">
                  <a16:creationId xmlns:a16="http://schemas.microsoft.com/office/drawing/2014/main" id="{00000000-0008-0000-0700-000012000000}"/>
                </a:ext>
              </a:extLst>
            </xdr:cNvPr>
            <xdr:cNvSpPr txBox="1"/>
          </xdr:nvSpPr>
          <xdr:spPr>
            <a:xfrm>
              <a:off x="1178315" y="5397705"/>
              <a:ext cx="17236770" cy="1218282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=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fi-FI" sz="28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5!</m:t>
                                </m:r>
                              </m:num>
                              <m:den>
                                <m:d>
                                  <m:dPr>
                                    <m:ctrlP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5−0</m:t>
                                    </m:r>
                                  </m:e>
                                </m:d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!</m:t>
                                </m:r>
                              </m:den>
                            </m:f>
                            <m:sSup>
                              <m:sSupPr>
                                <m:ctrlPr>
                                  <a:rPr lang="fi-FI" sz="2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i-FI" sz="2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fi-FI" sz="2800" i="1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0,4</m:t>
                                        </m:r>
                                      </m:num>
                                      <m:den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2,5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fi-FI" sz="2800" b="0" i="0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0</m:t>
                                </m:r>
                              </m:sup>
                            </m:sSup>
                            <m:r>
                              <a:rPr lang="fi-FI" sz="28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5!</m:t>
                                </m:r>
                              </m:num>
                              <m:den>
                                <m:d>
                                  <m:dPr>
                                    <m:ctrlP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5−1</m:t>
                                    </m:r>
                                  </m:e>
                                </m:d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!</m:t>
                                </m:r>
                              </m:den>
                            </m:f>
                            <m:sSup>
                              <m:sSupPr>
                                <m:ctrlPr>
                                  <a:rPr lang="fi-FI" sz="2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i-FI" sz="2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fi-FI" sz="2800" i="1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0,4</m:t>
                                        </m:r>
                                      </m:num>
                                      <m:den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2,5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</m:t>
                                </m:r>
                              </m:sup>
                            </m:sSup>
                            <m:r>
                              <a:rPr lang="fi-FI" sz="28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5!</m:t>
                                </m:r>
                              </m:num>
                              <m:den>
                                <m:d>
                                  <m:dPr>
                                    <m:ctrlP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5−2</m:t>
                                    </m:r>
                                  </m:e>
                                </m:d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!</m:t>
                                </m:r>
                              </m:den>
                            </m:f>
                            <m:sSup>
                              <m:sSupPr>
                                <m:ctrlPr>
                                  <a:rPr lang="fi-FI" sz="2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i-FI" sz="2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fi-FI" sz="2800" i="1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0,4</m:t>
                                        </m:r>
                                      </m:num>
                                      <m:den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2,5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fi-FI" sz="2800" b="0" i="0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fi-FI" sz="28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5!</m:t>
                                </m:r>
                              </m:num>
                              <m:den>
                                <m:d>
                                  <m:dPr>
                                    <m:ctrlP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5−3</m:t>
                                    </m:r>
                                  </m:e>
                                </m:d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!</m:t>
                                </m:r>
                              </m:den>
                            </m:f>
                            <m:sSup>
                              <m:sSupPr>
                                <m:ctrlPr>
                                  <a:rPr lang="fi-FI" sz="2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i-FI" sz="2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fi-FI" sz="2800" i="1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0,4</m:t>
                                        </m:r>
                                      </m:num>
                                      <m:den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2,5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3</m:t>
                                </m:r>
                              </m:sup>
                            </m:sSup>
                            <m:r>
                              <a:rPr lang="fi-FI" sz="28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5!</m:t>
                                </m:r>
                              </m:num>
                              <m:den>
                                <m:d>
                                  <m:dPr>
                                    <m:ctrlP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5−4</m:t>
                                    </m:r>
                                  </m:e>
                                </m:d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!</m:t>
                                </m:r>
                              </m:den>
                            </m:f>
                            <m:sSup>
                              <m:sSupPr>
                                <m:ctrlPr>
                                  <a:rPr lang="fi-FI" sz="2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i-FI" sz="2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fi-FI" sz="2800" i="1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0,4</m:t>
                                        </m:r>
                                      </m:num>
                                      <m:den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2,5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fi-FI" sz="2800" b="0" i="0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  <m:r>
                              <a:rPr lang="fi-FI" sz="28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5!</m:t>
                                </m:r>
                              </m:num>
                              <m:den>
                                <m:d>
                                  <m:dPr>
                                    <m:ctrlP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i-FI" sz="28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5−5</m:t>
                                    </m:r>
                                  </m:e>
                                </m:d>
                                <m:r>
                                  <a:rPr lang="fi-FI" sz="2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!</m:t>
                                </m:r>
                              </m:den>
                            </m:f>
                            <m:sSup>
                              <m:sSupPr>
                                <m:ctrlPr>
                                  <a:rPr lang="fi-FI" sz="2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i-FI" sz="2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fi-FI" sz="2800" i="1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0,4</m:t>
                                        </m:r>
                                      </m:num>
                                      <m:den>
                                        <m:r>
                                          <a:rPr lang="fi-FI" sz="2800" b="0" i="0" kern="12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2,5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fi-FI" sz="2800" b="0" i="0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5</m:t>
                                </m:r>
                              </m:sup>
                            </m:sSup>
                          </m:e>
                        </m:d>
                      </m:e>
                      <m:sup>
                        <m: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fi-FI" sz="2800" b="0" i="1" kern="120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TextBox 50">
              <a:extLst>
                <a:ext uri="{FF2B5EF4-FFF2-40B4-BE49-F238E27FC236}">
                  <a16:creationId xmlns:a16="http://schemas.microsoft.com/office/drawing/2014/main" id="{C5A1C99F-67D0-43C4-AD93-3AA917EEC1F9}"/>
                </a:ext>
              </a:extLst>
            </xdr:cNvPr>
            <xdr:cNvSpPr txBox="1"/>
          </xdr:nvSpPr>
          <xdr:spPr>
            <a:xfrm>
              <a:off x="1178315" y="5397705"/>
              <a:ext cx="17236770" cy="1218282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fi-FI" sz="2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〖=[5!/(5−0)! (0,4/2,5)^0+5!/(5−1)! (0,4/2,5)^1+5!/(5−2)! (0,4/2,5)^2+5!/(5−3)! (0,4/2,5)^3+5!/(5−4)! (0,4/2,5)^4+5!/(5−5)! (0,4/2,5)^5 ]〗^(−1)</a:t>
              </a:r>
              <a:endParaRPr lang="fi-FI" sz="2800" b="0" i="1" kern="120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1210772</xdr:colOff>
      <xdr:row>23</xdr:row>
      <xdr:rowOff>265845</xdr:rowOff>
    </xdr:from>
    <xdr:ext cx="11260711" cy="8550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50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 txBox="1"/>
          </xdr:nvSpPr>
          <xdr:spPr>
            <a:xfrm>
              <a:off x="1210772" y="6757499"/>
              <a:ext cx="11260711" cy="855042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i-FI" sz="28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1+0,8+0,512+0,246+0,079+0,013</m:t>
                        </m:r>
                      </m:den>
                    </m:f>
                    <m:r>
                      <a:rPr lang="fi-FI" sz="28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fi-FI" sz="2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2,649</m:t>
                        </m:r>
                      </m:den>
                    </m:f>
                    <m:r>
                      <a:rPr lang="fi-FI" sz="28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=0,3775=37,75%</m:t>
                    </m:r>
                  </m:oMath>
                </m:oMathPara>
              </a14:m>
              <a:endParaRPr lang="fi-FI" sz="3200" b="0" kern="120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TextBox 50">
              <a:extLst>
                <a:ext uri="{FF2B5EF4-FFF2-40B4-BE49-F238E27FC236}">
                  <a16:creationId xmlns:a16="http://schemas.microsoft.com/office/drawing/2014/main" id="{1696BD7C-FFAF-409F-BAFA-59C10829CACC}"/>
                </a:ext>
              </a:extLst>
            </xdr:cNvPr>
            <xdr:cNvSpPr txBox="1"/>
          </xdr:nvSpPr>
          <xdr:spPr>
            <a:xfrm>
              <a:off x="1210772" y="6757499"/>
              <a:ext cx="11260711" cy="855042"/>
            </a:xfrm>
            <a:prstGeom prst="rect">
              <a:avLst/>
            </a:prstGeom>
            <a:noFill/>
          </xdr:spPr>
          <xdr:txBody>
            <a:bodyPr wrap="none" lIns="0" tIns="0" rIns="0" bIns="0" rtlCol="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fi-FI" sz="2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=1/(1+0,8+0,512+0,246+0,079+0,013)=1/2,649=0,3775=37,75%</a:t>
              </a:r>
              <a:endParaRPr lang="fi-FI" sz="3200" b="0" kern="120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18</xdr:row>
      <xdr:rowOff>38100</xdr:rowOff>
    </xdr:from>
    <xdr:ext cx="3581237" cy="824072"/>
    <xdr:sp macro="" textlink="">
      <xdr:nvSpPr>
        <xdr:cNvPr id="154634" name="Text Box 10">
          <a:extLst>
            <a:ext uri="{FF2B5EF4-FFF2-40B4-BE49-F238E27FC236}">
              <a16:creationId xmlns:a16="http://schemas.microsoft.com/office/drawing/2014/main" id="{00000000-0008-0000-0100-00000A5C0200}"/>
            </a:ext>
          </a:extLst>
        </xdr:cNvPr>
        <xdr:cNvSpPr txBox="1">
          <a:spLocks noChangeArrowheads="1"/>
        </xdr:cNvSpPr>
      </xdr:nvSpPr>
      <xdr:spPr bwMode="auto">
        <a:xfrm>
          <a:off x="76200" y="6324600"/>
          <a:ext cx="3581237" cy="8240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Taulukon määrät ja ajat laskettu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M/M/1 -kaavoilla kun tuottamistahti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(μ) on 25 kpl per tunti.</a:t>
          </a:r>
        </a:p>
      </xdr:txBody>
    </xdr:sp>
    <xdr:clientData/>
  </xdr:oneCellAnchor>
  <xdr:twoCellAnchor>
    <xdr:from>
      <xdr:col>6</xdr:col>
      <xdr:colOff>66675</xdr:colOff>
      <xdr:row>12</xdr:row>
      <xdr:rowOff>104775</xdr:rowOff>
    </xdr:from>
    <xdr:to>
      <xdr:col>8</xdr:col>
      <xdr:colOff>0</xdr:colOff>
      <xdr:row>53</xdr:row>
      <xdr:rowOff>161925</xdr:rowOff>
    </xdr:to>
    <xdr:cxnSp macro="">
      <xdr:nvCxnSpPr>
        <xdr:cNvPr id="154638" name="AutoShape 12">
          <a:extLst>
            <a:ext uri="{FF2B5EF4-FFF2-40B4-BE49-F238E27FC236}">
              <a16:creationId xmlns:a16="http://schemas.microsoft.com/office/drawing/2014/main" id="{00000000-0008-0000-0100-00000E5C02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542925" y="8401050"/>
          <a:ext cx="7896225" cy="1533525"/>
        </a:xfrm>
        <a:prstGeom prst="curvedConnector3">
          <a:avLst>
            <a:gd name="adj1" fmla="val 10000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228600</xdr:colOff>
      <xdr:row>27</xdr:row>
      <xdr:rowOff>181320</xdr:rowOff>
    </xdr:from>
    <xdr:ext cx="4560983" cy="3307371"/>
    <xdr:sp macro="" textlink="">
      <xdr:nvSpPr>
        <xdr:cNvPr id="4" name="Object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 bwMode="auto">
        <a:xfrm>
          <a:off x="228600" y="8372820"/>
          <a:ext cx="4560983" cy="3307371"/>
        </a:xfrm>
        <a:prstGeom prst="rect">
          <a:avLst/>
        </a:prstGeom>
        <a:noFill/>
        <a:ln>
          <a:noFill/>
        </a:ln>
        <a:effectLst/>
      </xdr:spPr>
      <xdr:txBody>
        <a:bodyPr wrap="none" lIns="36000" tIns="36000" rIns="36000" bIns="36000" anchor="ctr" anchorCtr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i-FI" sz="2800" i="0">
              <a:solidFill>
                <a:srgbClr val="000000"/>
              </a:solidFill>
              <a:latin typeface="Cambria Math" panose="02040503050406030204" pitchFamily="18" charset="0"/>
            </a:rPr>
            <a:t>Case 2 asiakasta</a:t>
          </a:r>
          <a:r>
            <a:rPr lang="fi-FI" sz="2800" i="0" baseline="0">
              <a:solidFill>
                <a:srgbClr val="000000"/>
              </a:solidFill>
              <a:latin typeface="Cambria Math" panose="02040503050406030204" pitchFamily="18" charset="0"/>
            </a:rPr>
            <a:t> systeemissä</a:t>
          </a:r>
        </a:p>
        <a:p>
          <a:pPr algn="l"/>
          <a:r>
            <a:rPr lang="fi-FI" sz="1800" i="0" baseline="0">
              <a:solidFill>
                <a:srgbClr val="000000"/>
              </a:solidFill>
              <a:latin typeface="Cambria Math" panose="02040503050406030204" pitchFamily="18" charset="0"/>
            </a:rPr>
            <a:t>=(1-käyttöaste)*käyttöaste^asiakasmäärä</a:t>
          </a:r>
          <a:endParaRPr lang="fi-FI" sz="2800" i="0" baseline="0">
            <a:solidFill>
              <a:srgbClr val="000000"/>
            </a:solidFill>
            <a:latin typeface="Cambria Math" panose="02040503050406030204" pitchFamily="18" charset="0"/>
          </a:endParaRPr>
        </a:p>
        <a:p>
          <a:pPr algn="l"/>
          <a:endParaRPr lang="fi-FI" sz="2800" i="0" baseline="0">
            <a:solidFill>
              <a:srgbClr val="000000"/>
            </a:solidFill>
            <a:latin typeface="Cambria Math" panose="02040503050406030204" pitchFamily="18" charset="0"/>
          </a:endParaRPr>
        </a:p>
        <a:p>
          <a:pPr algn="l"/>
          <a:r>
            <a:rPr lang="fi-FI" sz="2800" i="0" baseline="0">
              <a:solidFill>
                <a:srgbClr val="000000"/>
              </a:solidFill>
              <a:latin typeface="Cambria Math" panose="02040503050406030204" pitchFamily="18" charset="0"/>
            </a:rPr>
            <a:t>= (1-80%) * 80%^2</a:t>
          </a:r>
        </a:p>
        <a:p>
          <a:pPr algn="l"/>
          <a:r>
            <a:rPr lang="fi-FI" sz="2800" i="0" baseline="0">
              <a:solidFill>
                <a:srgbClr val="000000"/>
              </a:solidFill>
              <a:latin typeface="Cambria Math" panose="02040503050406030204" pitchFamily="18" charset="0"/>
            </a:rPr>
            <a:t>= (1-0,8) * 0,8</a:t>
          </a:r>
          <a:r>
            <a:rPr lang="fi-FI" sz="2800" i="0" baseline="30000">
              <a:solidFill>
                <a:srgbClr val="000000"/>
              </a:solidFill>
              <a:latin typeface="Cambria Math" panose="02040503050406030204" pitchFamily="18" charset="0"/>
            </a:rPr>
            <a:t>2</a:t>
          </a:r>
        </a:p>
        <a:p>
          <a:pPr algn="l"/>
          <a:r>
            <a:rPr lang="fi-FI" sz="2800" i="0">
              <a:solidFill>
                <a:srgbClr val="000000"/>
              </a:solidFill>
              <a:latin typeface="Cambria Math" panose="02040503050406030204" pitchFamily="18" charset="0"/>
            </a:rPr>
            <a:t>= 0,2 * 0,64</a:t>
          </a:r>
        </a:p>
        <a:p>
          <a:pPr algn="l"/>
          <a:r>
            <a:rPr lang="fi-FI" sz="2800" i="0">
              <a:solidFill>
                <a:srgbClr val="000000"/>
              </a:solidFill>
              <a:latin typeface="Cambria Math" panose="02040503050406030204" pitchFamily="18" charset="0"/>
            </a:rPr>
            <a:t>= 0,128</a:t>
          </a:r>
        </a:p>
        <a:p>
          <a:pPr algn="l"/>
          <a:r>
            <a:rPr lang="fi-FI" sz="2800" i="0">
              <a:solidFill>
                <a:srgbClr val="000000"/>
              </a:solidFill>
              <a:latin typeface="Cambria Math" panose="02040503050406030204" pitchFamily="18" charset="0"/>
            </a:rPr>
            <a:t>= </a:t>
          </a:r>
          <a:r>
            <a:rPr lang="fi-FI" sz="2800" i="0">
              <a:solidFill>
                <a:srgbClr val="FF0000"/>
              </a:solidFill>
              <a:latin typeface="Cambria Math" panose="02040503050406030204" pitchFamily="18" charset="0"/>
            </a:rPr>
            <a:t>12,8%</a:t>
          </a:r>
          <a:endParaRPr lang="fi-FI" sz="2800" i="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725025" cy="63722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0.1055</cdr:x>
      <cdr:y>0.1125</cdr:y>
    </cdr:from>
    <cdr:to>
      <cdr:x>0.559</cdr:x>
      <cdr:y>0.29925</cdr:y>
    </cdr:to>
    <cdr:sp macro="" textlink="">
      <cdr:nvSpPr>
        <cdr:cNvPr id="149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5990" y="716875"/>
          <a:ext cx="4410299" cy="1190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54864" tIns="36576" rIns="54864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25" b="1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Kapasiteetin käyttöasteen noustessa jonotusajat räjähtävät taivaisiin!</a:t>
          </a:r>
        </a:p>
      </cdr:txBody>
    </cdr:sp>
  </cdr:relSizeAnchor>
  <cdr:relSizeAnchor xmlns:cdr="http://schemas.openxmlformats.org/drawingml/2006/chartDrawing">
    <cdr:from>
      <cdr:x>0.63525</cdr:x>
      <cdr:y>0.50375</cdr:y>
    </cdr:from>
    <cdr:to>
      <cdr:x>0.69525</cdr:x>
      <cdr:y>0.6395</cdr:y>
    </cdr:to>
    <cdr:sp macro="" textlink="">
      <cdr:nvSpPr>
        <cdr:cNvPr id="1495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77822" y="3210008"/>
          <a:ext cx="583502" cy="8650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0.3845</cdr:x>
      <cdr:y>0.44225</cdr:y>
    </cdr:from>
    <cdr:to>
      <cdr:x>0.646</cdr:x>
      <cdr:y>0.58425</cdr:y>
    </cdr:to>
    <cdr:sp macro="" textlink="">
      <cdr:nvSpPr>
        <cdr:cNvPr id="149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9272" y="2818117"/>
          <a:ext cx="2543094" cy="904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Palveluissa halutaan yleensä pysyä juuri 80% käyttöasteen alapuolella!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725025" cy="63722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0.339</cdr:x>
      <cdr:y>0.06775</cdr:y>
    </cdr:from>
    <cdr:to>
      <cdr:x>0.8395</cdr:x>
      <cdr:y>0.2935</cdr:y>
    </cdr:to>
    <cdr:sp macro="" textlink="">
      <cdr:nvSpPr>
        <cdr:cNvPr id="148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6783" y="431718"/>
          <a:ext cx="4867375" cy="14385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54864" tIns="36576" rIns="54864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25" b="1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Kaavoilla lasketut määrät ja ajat painotettuja keskiarvoja!</a:t>
          </a:r>
        </a:p>
        <a:p xmlns:a="http://schemas.openxmlformats.org/drawingml/2006/main">
          <a:pPr algn="ctr" rtl="0">
            <a:defRPr sz="1000"/>
          </a:pPr>
          <a:r>
            <a:rPr lang="en-US" sz="2125" b="1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Joissakin tapauksissa tilanne paljon huonompi!</a:t>
          </a:r>
        </a:p>
      </cdr:txBody>
    </cdr:sp>
  </cdr:relSizeAnchor>
  <cdr:relSizeAnchor xmlns:cdr="http://schemas.openxmlformats.org/drawingml/2006/chartDrawing">
    <cdr:from>
      <cdr:x>0.53025</cdr:x>
      <cdr:y>0.5955</cdr:y>
    </cdr:from>
    <cdr:to>
      <cdr:x>0.58825</cdr:x>
      <cdr:y>0.73075</cdr:y>
    </cdr:to>
    <cdr:sp macro="" textlink="">
      <cdr:nvSpPr>
        <cdr:cNvPr id="14848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56695" y="3794660"/>
          <a:ext cx="564051" cy="8618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0.593</cdr:x>
      <cdr:y>0.528</cdr:y>
    </cdr:from>
    <cdr:to>
      <cdr:x>0.8555</cdr:x>
      <cdr:y>0.67</cdr:y>
    </cdr:to>
    <cdr:sp macro="" textlink="">
      <cdr:nvSpPr>
        <cdr:cNvPr id="1484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6940" y="3364535"/>
          <a:ext cx="2552819" cy="904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1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Jos kassasysteemissä sinne saapuessa 10 ihmistä ka. jonotus 24 minuuttia!</a:t>
          </a:r>
        </a:p>
        <a:p xmlns:a="http://schemas.openxmlformats.org/drawingml/2006/main">
          <a:pPr algn="l" rtl="0">
            <a:lnSpc>
              <a:spcPts val="1600"/>
            </a:lnSpc>
            <a:defRPr sz="1000"/>
          </a:pPr>
          <a:r>
            <a:rPr lang="en-US" sz="1050" b="0" i="1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(10*2,4min.)</a:t>
          </a:r>
          <a:r>
            <a:rPr lang="en-US" sz="1200" b="1" i="1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 </a:t>
          </a:r>
        </a:p>
      </cdr:txBody>
    </cdr:sp>
  </cdr:relSizeAnchor>
  <cdr:relSizeAnchor xmlns:cdr="http://schemas.openxmlformats.org/drawingml/2006/chartDrawing">
    <cdr:from>
      <cdr:x>0.28062</cdr:x>
      <cdr:y>0.07899</cdr:y>
    </cdr:from>
    <cdr:to>
      <cdr:x>0.28062</cdr:x>
      <cdr:y>0.86124</cdr:y>
    </cdr:to>
    <cdr:sp macro="" textlink="">
      <cdr:nvSpPr>
        <cdr:cNvPr id="14848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29070" y="503339"/>
          <a:ext cx="0" cy="49846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</cdr:x>
      <cdr:y>0.08675</cdr:y>
    </cdr:from>
    <cdr:to>
      <cdr:x>0.3335</cdr:x>
      <cdr:y>0.08675</cdr:y>
    </cdr:to>
    <cdr:sp macro="" textlink="">
      <cdr:nvSpPr>
        <cdr:cNvPr id="14848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9982" y="552791"/>
          <a:ext cx="4133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</cdr:x>
      <cdr:y>0.1135</cdr:y>
    </cdr:from>
    <cdr:to>
      <cdr:x>0.3335</cdr:x>
      <cdr:y>0.1135</cdr:y>
    </cdr:to>
    <cdr:sp macro="" textlink="">
      <cdr:nvSpPr>
        <cdr:cNvPr id="14848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9982" y="723248"/>
          <a:ext cx="4133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</cdr:x>
      <cdr:y>0.141</cdr:y>
    </cdr:from>
    <cdr:to>
      <cdr:x>0.3335</cdr:x>
      <cdr:y>0.141</cdr:y>
    </cdr:to>
    <cdr:sp macro="" textlink="">
      <cdr:nvSpPr>
        <cdr:cNvPr id="14848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9982" y="898484"/>
          <a:ext cx="4133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</cdr:x>
      <cdr:y>0.1685</cdr:y>
    </cdr:from>
    <cdr:to>
      <cdr:x>0.3335</cdr:x>
      <cdr:y>0.1685</cdr:y>
    </cdr:to>
    <cdr:sp macro="" textlink="">
      <cdr:nvSpPr>
        <cdr:cNvPr id="14848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9982" y="1073720"/>
          <a:ext cx="4133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</cdr:x>
      <cdr:y>0.19525</cdr:y>
    </cdr:from>
    <cdr:to>
      <cdr:x>0.3335</cdr:x>
      <cdr:y>0.19525</cdr:y>
    </cdr:to>
    <cdr:sp macro="" textlink="">
      <cdr:nvSpPr>
        <cdr:cNvPr id="14849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9982" y="1244177"/>
          <a:ext cx="4133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</cdr:x>
      <cdr:y>0.22275</cdr:y>
    </cdr:from>
    <cdr:to>
      <cdr:x>0.3335</cdr:x>
      <cdr:y>0.22275</cdr:y>
    </cdr:to>
    <cdr:sp macro="" textlink="">
      <cdr:nvSpPr>
        <cdr:cNvPr id="148491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9982" y="1419413"/>
          <a:ext cx="4133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</cdr:x>
      <cdr:y>0.25025</cdr:y>
    </cdr:from>
    <cdr:to>
      <cdr:x>0.3335</cdr:x>
      <cdr:y>0.25025</cdr:y>
    </cdr:to>
    <cdr:sp macro="" textlink="">
      <cdr:nvSpPr>
        <cdr:cNvPr id="148492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9982" y="1594649"/>
          <a:ext cx="4133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</cdr:x>
      <cdr:y>0.277</cdr:y>
    </cdr:from>
    <cdr:to>
      <cdr:x>0.3335</cdr:x>
      <cdr:y>0.277</cdr:y>
    </cdr:to>
    <cdr:sp macro="" textlink="">
      <cdr:nvSpPr>
        <cdr:cNvPr id="148493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9982" y="1765106"/>
          <a:ext cx="4133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0.2615</cdr:x>
      <cdr:y>0.41375</cdr:y>
    </cdr:from>
    <cdr:to>
      <cdr:x>0.3205</cdr:x>
      <cdr:y>0.549</cdr:y>
    </cdr:to>
    <cdr:sp macro="" textlink="">
      <cdr:nvSpPr>
        <cdr:cNvPr id="148494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43094" y="2636508"/>
          <a:ext cx="573777" cy="8618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0.32425</cdr:x>
      <cdr:y>0.34625</cdr:y>
    </cdr:from>
    <cdr:to>
      <cdr:x>0.58575</cdr:x>
      <cdr:y>0.48825</cdr:y>
    </cdr:to>
    <cdr:sp macro="" textlink="">
      <cdr:nvSpPr>
        <cdr:cNvPr id="14849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3339" y="2206383"/>
          <a:ext cx="2543094" cy="904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 kassasysteemissä sinne saapuessa 4 ihmistä ka. jonotus 9,6 minuuttia!</a:t>
          </a:r>
        </a:p>
        <a:p xmlns:a="http://schemas.openxmlformats.org/drawingml/2006/main">
          <a:pPr algn="l" rtl="0">
            <a:defRPr sz="1000"/>
          </a:pPr>
          <a:r>
            <a:rPr lang="en-US" sz="105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(4*2,4min.)</a:t>
          </a:r>
          <a:r>
            <a:rPr lang="en-US" sz="1200" b="1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cdr:txBody>
    </cdr:sp>
  </cdr:relSizeAnchor>
  <cdr:relSizeAnchor xmlns:cdr="http://schemas.openxmlformats.org/drawingml/2006/chartDrawing">
    <cdr:from>
      <cdr:x>0.23506</cdr:x>
      <cdr:y>0.91181</cdr:y>
    </cdr:from>
    <cdr:to>
      <cdr:x>0.25563</cdr:x>
      <cdr:y>0.95815</cdr:y>
    </cdr:to>
    <cdr:sp macro="" textlink="">
      <cdr:nvSpPr>
        <cdr:cNvPr id="16" name="Line 14">
          <a:extLst xmlns:a="http://schemas.openxmlformats.org/drawingml/2006/main">
            <a:ext uri="{FF2B5EF4-FFF2-40B4-BE49-F238E27FC236}">
              <a16:creationId xmlns:a16="http://schemas.microsoft.com/office/drawing/2014/main" id="{9F62C5E8-BE4C-4E54-A0ED-C4942F5D2D57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285999" y="5810249"/>
          <a:ext cx="200025" cy="2952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0.14496</cdr:x>
      <cdr:y>0.92902</cdr:y>
    </cdr:from>
    <cdr:to>
      <cdr:x>0.23024</cdr:x>
      <cdr:y>0.99135</cdr:y>
    </cdr:to>
    <cdr:sp macro="" textlink="">
      <cdr:nvSpPr>
        <cdr:cNvPr id="17" name="Text Box 15">
          <a:extLst xmlns:a="http://schemas.openxmlformats.org/drawingml/2006/main">
            <a:ext uri="{FF2B5EF4-FFF2-40B4-BE49-F238E27FC236}">
              <a16:creationId xmlns:a16="http://schemas.microsoft.com/office/drawing/2014/main" id="{40F02F2D-AAB9-412E-AC7A-16E3BF71A4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9781" y="5919931"/>
          <a:ext cx="829330" cy="397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22860" rIns="0" bIns="0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2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painotettu</a:t>
          </a:r>
        </a:p>
        <a:p xmlns:a="http://schemas.openxmlformats.org/drawingml/2006/main">
          <a:pPr algn="r" rtl="0">
            <a:defRPr sz="1000"/>
          </a:pPr>
          <a:r>
            <a:rPr lang="en-US" sz="12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keskiarvo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66675</xdr:rowOff>
    </xdr:from>
    <xdr:to>
      <xdr:col>9</xdr:col>
      <xdr:colOff>1276350</xdr:colOff>
      <xdr:row>25</xdr:row>
      <xdr:rowOff>0</xdr:rowOff>
    </xdr:to>
    <xdr:graphicFrame macro="">
      <xdr:nvGraphicFramePr>
        <xdr:cNvPr id="157707" name="Chart 1">
          <a:extLst>
            <a:ext uri="{FF2B5EF4-FFF2-40B4-BE49-F238E27FC236}">
              <a16:creationId xmlns:a16="http://schemas.microsoft.com/office/drawing/2014/main" id="{00000000-0008-0000-0400-00000B6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142875</xdr:colOff>
      <xdr:row>12</xdr:row>
      <xdr:rowOff>38100</xdr:rowOff>
    </xdr:from>
    <xdr:to>
      <xdr:col>45</xdr:col>
      <xdr:colOff>561975</xdr:colOff>
      <xdr:row>35</xdr:row>
      <xdr:rowOff>142875</xdr:rowOff>
    </xdr:to>
    <xdr:graphicFrame macro="">
      <xdr:nvGraphicFramePr>
        <xdr:cNvPr id="157708" name="Chart 3">
          <a:extLst>
            <a:ext uri="{FF2B5EF4-FFF2-40B4-BE49-F238E27FC236}">
              <a16:creationId xmlns:a16="http://schemas.microsoft.com/office/drawing/2014/main" id="{00000000-0008-0000-0400-00000C6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25</xdr:row>
      <xdr:rowOff>76200</xdr:rowOff>
    </xdr:from>
    <xdr:to>
      <xdr:col>9</xdr:col>
      <xdr:colOff>1285875</xdr:colOff>
      <xdr:row>49</xdr:row>
      <xdr:rowOff>0</xdr:rowOff>
    </xdr:to>
    <xdr:graphicFrame macro="">
      <xdr:nvGraphicFramePr>
        <xdr:cNvPr id="157709" name="Chart 4">
          <a:extLst>
            <a:ext uri="{FF2B5EF4-FFF2-40B4-BE49-F238E27FC236}">
              <a16:creationId xmlns:a16="http://schemas.microsoft.com/office/drawing/2014/main" id="{00000000-0008-0000-0400-00000D6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6</xdr:col>
      <xdr:colOff>304800</xdr:colOff>
      <xdr:row>50</xdr:row>
      <xdr:rowOff>114300</xdr:rowOff>
    </xdr:from>
    <xdr:ext cx="6430222" cy="1089529"/>
    <xdr:sp macro="" textlink="">
      <xdr:nvSpPr>
        <xdr:cNvPr id="157701" name="Text Box 5">
          <a:extLst>
            <a:ext uri="{FF2B5EF4-FFF2-40B4-BE49-F238E27FC236}">
              <a16:creationId xmlns:a16="http://schemas.microsoft.com/office/drawing/2014/main" id="{00000000-0008-0000-0400-000005680200}"/>
            </a:ext>
          </a:extLst>
        </xdr:cNvPr>
        <xdr:cNvSpPr txBox="1">
          <a:spLocks noChangeArrowheads="1"/>
        </xdr:cNvSpPr>
      </xdr:nvSpPr>
      <xdr:spPr bwMode="auto">
        <a:xfrm>
          <a:off x="9220200" y="8559800"/>
          <a:ext cx="6430222" cy="10895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M/M/1 jonojen oletuksissa asiakkaiden saapumistiheyden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(kpl per aikayksikkö) oletetaan noudattavan Poisson-jakaumaa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(ylempi kuva). Asiakkaiden saapumisväli (aika) vastaavasti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noudattaa tällöin eksponentiaalista jakaumaa (alempi kuva).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66675</xdr:rowOff>
    </xdr:from>
    <xdr:to>
      <xdr:col>8</xdr:col>
      <xdr:colOff>1276350</xdr:colOff>
      <xdr:row>25</xdr:row>
      <xdr:rowOff>0</xdr:rowOff>
    </xdr:to>
    <xdr:graphicFrame macro="">
      <xdr:nvGraphicFramePr>
        <xdr:cNvPr id="158729" name="Chart 1">
          <a:extLst>
            <a:ext uri="{FF2B5EF4-FFF2-40B4-BE49-F238E27FC236}">
              <a16:creationId xmlns:a16="http://schemas.microsoft.com/office/drawing/2014/main" id="{00000000-0008-0000-0500-0000096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25</xdr:row>
      <xdr:rowOff>76200</xdr:rowOff>
    </xdr:from>
    <xdr:to>
      <xdr:col>8</xdr:col>
      <xdr:colOff>1285875</xdr:colOff>
      <xdr:row>49</xdr:row>
      <xdr:rowOff>0</xdr:rowOff>
    </xdr:to>
    <xdr:graphicFrame macro="">
      <xdr:nvGraphicFramePr>
        <xdr:cNvPr id="158730" name="Chart 2">
          <a:extLst>
            <a:ext uri="{FF2B5EF4-FFF2-40B4-BE49-F238E27FC236}">
              <a16:creationId xmlns:a16="http://schemas.microsoft.com/office/drawing/2014/main" id="{00000000-0008-0000-0500-00000A6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152400</xdr:colOff>
      <xdr:row>49</xdr:row>
      <xdr:rowOff>66675</xdr:rowOff>
    </xdr:from>
    <xdr:ext cx="5723811" cy="1354986"/>
    <xdr:sp macro="" textlink="">
      <xdr:nvSpPr>
        <xdr:cNvPr id="158723" name="Text Box 3">
          <a:extLst>
            <a:ext uri="{FF2B5EF4-FFF2-40B4-BE49-F238E27FC236}">
              <a16:creationId xmlns:a16="http://schemas.microsoft.com/office/drawing/2014/main" id="{00000000-0008-0000-0500-0000036C0200}"/>
            </a:ext>
          </a:extLst>
        </xdr:cNvPr>
        <xdr:cNvSpPr txBox="1">
          <a:spLocks noChangeArrowheads="1"/>
        </xdr:cNvSpPr>
      </xdr:nvSpPr>
      <xdr:spPr bwMode="auto">
        <a:xfrm>
          <a:off x="7962900" y="8347075"/>
          <a:ext cx="5723811" cy="13549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M/M/1 jonojen oletuksissa palvelun tuottamiseen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käytetyn ajan (aika) oletetaan noudattavan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eksponentiaalista jakaumaa (kuva alla).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Palvelun tuottamistahti (kpl per aikayksikkö) vastaavasti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noudattaa tällöin Poisson-jakaumaa (ylempi kuva).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95</xdr:row>
      <xdr:rowOff>88900</xdr:rowOff>
    </xdr:from>
    <xdr:ext cx="11163300" cy="730969"/>
    <xdr:sp macro="" textlink="">
      <xdr:nvSpPr>
        <xdr:cNvPr id="144401" name="Text Box 17">
          <a:extLst>
            <a:ext uri="{FF2B5EF4-FFF2-40B4-BE49-F238E27FC236}">
              <a16:creationId xmlns:a16="http://schemas.microsoft.com/office/drawing/2014/main" id="{00000000-0008-0000-0600-000011340200}"/>
            </a:ext>
          </a:extLst>
        </xdr:cNvPr>
        <xdr:cNvSpPr txBox="1">
          <a:spLocks noChangeArrowheads="1"/>
        </xdr:cNvSpPr>
      </xdr:nvSpPr>
      <xdr:spPr bwMode="auto">
        <a:xfrm>
          <a:off x="266700" y="16662400"/>
          <a:ext cx="11163300" cy="730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>
          <a:spAutoFit/>
        </a:bodyPr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Ensimmäinen kehitysvaihtoehto vaikuttaa paremmalta (nopeampi ja halvempi). Lopullisessa päätöksentekotilanteessa pitää lisäksi huomioida mm. jonottamisen/odottamisen hinta ja ehdotetun ratkaisun joustavuus/herkkyys (esim. kysynnän tuplaantuminen kasvattaisi läpimenoajat (1) 20 minuuttiin ja (2) 31,6 minuuttiin).</a:t>
          </a:r>
        </a:p>
      </xdr:txBody>
    </xdr:sp>
    <xdr:clientData/>
  </xdr:oneCellAnchor>
  <xdr:twoCellAnchor editAs="oneCell">
    <xdr:from>
      <xdr:col>0</xdr:col>
      <xdr:colOff>114300</xdr:colOff>
      <xdr:row>0</xdr:row>
      <xdr:rowOff>123825</xdr:rowOff>
    </xdr:from>
    <xdr:to>
      <xdr:col>18</xdr:col>
      <xdr:colOff>520700</xdr:colOff>
      <xdr:row>18</xdr:row>
      <xdr:rowOff>38100</xdr:rowOff>
    </xdr:to>
    <xdr:sp macro="" textlink="">
      <xdr:nvSpPr>
        <xdr:cNvPr id="144402" name="Text Box 18">
          <a:extLst>
            <a:ext uri="{FF2B5EF4-FFF2-40B4-BE49-F238E27FC236}">
              <a16:creationId xmlns:a16="http://schemas.microsoft.com/office/drawing/2014/main" id="{00000000-0008-0000-0600-000012340200}"/>
            </a:ext>
          </a:extLst>
        </xdr:cNvPr>
        <xdr:cNvSpPr txBox="1">
          <a:spLocks noChangeArrowheads="1"/>
        </xdr:cNvSpPr>
      </xdr:nvSpPr>
      <xdr:spPr bwMode="auto">
        <a:xfrm>
          <a:off x="114300" y="123825"/>
          <a:ext cx="1137920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Vastaat rakennusyrityksen hiekka- ja kivivarastosta. Rakennuksilta saapuu keskimäärin </a:t>
          </a: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rekkaa joka tunti hakemaan täyttä lastia. Yhden rekan prosessoiminen vie 6 minuuttia (eli kapasiteetti </a:t>
          </a: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per tunti). Syntyvien jonojen vuoksi pohdit kahta prosessin kehitysvaihtoehtoa: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1) Rekkoihin laitetaan korkeammat reunat ja lastauspaikalle palkataan lisäapua. Rekkamäärä putoaisi </a:t>
          </a: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kuuteen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per tunti ja lastaus veisi vain 4 minuuttia (eli täyttökapasiteetti nousisi </a:t>
          </a: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:sta).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Lisäinvestointi olisi $50.000 per vuosi.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2) Rakennetaan </a:t>
          </a: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toinen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lastauspaikka (rekat jonottaisivat kuitenkin yhdessä jonossa).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Lisäinvestointi olisi $80.000 per vuosi. </a:t>
          </a:r>
        </a:p>
        <a:p>
          <a:pPr algn="l" rtl="0">
            <a:lnSpc>
              <a:spcPts val="1700"/>
            </a:lnSpc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7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Kumpaa vaihtoehtoa suosittelisit?</a:t>
          </a:r>
        </a:p>
      </xdr:txBody>
    </xdr:sp>
    <xdr:clientData/>
  </xdr:twoCellAnchor>
  <xdr:oneCellAnchor>
    <xdr:from>
      <xdr:col>7</xdr:col>
      <xdr:colOff>196850</xdr:colOff>
      <xdr:row>38</xdr:row>
      <xdr:rowOff>44450</xdr:rowOff>
    </xdr:from>
    <xdr:ext cx="3937000" cy="848950"/>
    <xdr:sp macro="" textlink="">
      <xdr:nvSpPr>
        <xdr:cNvPr id="144415" name="Text Box 31">
          <a:extLst>
            <a:ext uri="{FF2B5EF4-FFF2-40B4-BE49-F238E27FC236}">
              <a16:creationId xmlns:a16="http://schemas.microsoft.com/office/drawing/2014/main" id="{00000000-0008-0000-0600-00001F340200}"/>
            </a:ext>
          </a:extLst>
        </xdr:cNvPr>
        <xdr:cNvSpPr txBox="1">
          <a:spLocks noChangeArrowheads="1"/>
        </xdr:cNvSpPr>
      </xdr:nvSpPr>
      <xdr:spPr bwMode="auto">
        <a:xfrm>
          <a:off x="4464050" y="7226300"/>
          <a:ext cx="3937000" cy="848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HUOM!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M/M/s kaavoissa palvelun tuottamistahti (μ) on YHDEN palvelijan tuottamistahti.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Palvelijoiden lukumäärä huomioidaan s:n arvolla. </a:t>
          </a:r>
        </a:p>
      </xdr:txBody>
    </xdr:sp>
    <xdr:clientData/>
  </xdr:oneCellAnchor>
  <xdr:oneCellAnchor>
    <xdr:from>
      <xdr:col>0</xdr:col>
      <xdr:colOff>139700</xdr:colOff>
      <xdr:row>20</xdr:row>
      <xdr:rowOff>60839</xdr:rowOff>
    </xdr:from>
    <xdr:ext cx="8178800" cy="832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Object 11">
              <a:extLst>
                <a:ext uri="{FF2B5EF4-FFF2-40B4-BE49-F238E27FC236}">
                  <a16:creationId xmlns:a16="http://schemas.microsoft.com/office/drawing/2014/main" id="{00000000-0008-0000-0600-00000E000000}"/>
                </a:ext>
              </a:extLst>
            </xdr:cNvPr>
            <xdr:cNvSpPr txBox="1"/>
          </xdr:nvSpPr>
          <xdr:spPr bwMode="auto">
            <a:xfrm>
              <a:off x="139700" y="3731139"/>
              <a:ext cx="8178800" cy="83207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W</m:t>
                    </m:r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μ</m:t>
                        </m:r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el-GR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λ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 </m:t>
                    </m:r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10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9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1,0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tunti</m:t>
                    </m:r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b="1" i="0">
                        <a:solidFill>
                          <a:srgbClr val="0000FF"/>
                        </a:solidFill>
                        <a:latin typeface="Cambria Math" panose="02040503050406030204" pitchFamily="18" charset="0"/>
                      </a:rPr>
                      <m:t>60 </m:t>
                    </m:r>
                    <m:r>
                      <m:rPr>
                        <m:nor/>
                      </m:rPr>
                      <a:rPr lang="fi-FI" sz="2400" b="1" i="0">
                        <a:solidFill>
                          <a:srgbClr val="0000FF"/>
                        </a:solidFill>
                        <a:latin typeface="Cambria Math" panose="02040503050406030204" pitchFamily="18" charset="0"/>
                      </a:rPr>
                      <m:t>minuuttia</m:t>
                    </m:r>
                  </m:oMath>
                </m:oMathPara>
              </a14:m>
              <a:endParaRPr lang="fi-FI" sz="2400" b="1"/>
            </a:p>
          </xdr:txBody>
        </xdr:sp>
      </mc:Choice>
      <mc:Fallback xmlns="">
        <xdr:sp macro="" textlink="">
          <xdr:nvSpPr>
            <xdr:cNvPr id="14" name="Object 11">
              <a:extLst>
                <a:ext uri="{FF2B5EF4-FFF2-40B4-BE49-F238E27FC236}">
                  <a16:creationId xmlns:a16="http://schemas.microsoft.com/office/drawing/2014/main" id="{BA57F712-C0D3-40E8-A252-141C81683F28}"/>
                </a:ext>
              </a:extLst>
            </xdr:cNvPr>
            <xdr:cNvSpPr txBox="1"/>
          </xdr:nvSpPr>
          <xdr:spPr bwMode="auto">
            <a:xfrm>
              <a:off x="139700" y="3731139"/>
              <a:ext cx="8178800" cy="83207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W=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1/((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μ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−</a:t>
              </a:r>
              <a:r>
                <a:rPr lang="el-GR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λ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)) "  "=  1/((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"10"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−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"9"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))=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"1,0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 t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unti"=</a:t>
              </a:r>
              <a:r>
                <a:rPr lang="fi-FI" sz="2400" b="1" i="0">
                  <a:solidFill>
                    <a:srgbClr val="0000FF"/>
                  </a:solidFill>
                  <a:latin typeface="Cambria Math" panose="02040503050406030204" pitchFamily="18" charset="0"/>
                </a:rPr>
                <a:t>"60 minuuttia"</a:t>
              </a:r>
              <a:endParaRPr lang="fi-FI" sz="2400" b="1"/>
            </a:p>
          </xdr:txBody>
        </xdr:sp>
      </mc:Fallback>
    </mc:AlternateContent>
    <xdr:clientData/>
  </xdr:oneCellAnchor>
  <xdr:oneCellAnchor>
    <xdr:from>
      <xdr:col>0</xdr:col>
      <xdr:colOff>152400</xdr:colOff>
      <xdr:row>28</xdr:row>
      <xdr:rowOff>35439</xdr:rowOff>
    </xdr:from>
    <xdr:ext cx="8178800" cy="832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Object 11">
              <a:extLst>
                <a:ext uri="{FF2B5EF4-FFF2-40B4-BE49-F238E27FC236}">
                  <a16:creationId xmlns:a16="http://schemas.microsoft.com/office/drawing/2014/main" id="{00000000-0008-0000-0600-00000F000000}"/>
                </a:ext>
              </a:extLst>
            </xdr:cNvPr>
            <xdr:cNvSpPr txBox="1"/>
          </xdr:nvSpPr>
          <xdr:spPr bwMode="auto">
            <a:xfrm>
              <a:off x="152400" y="5051939"/>
              <a:ext cx="8178800" cy="83207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W</m:t>
                    </m:r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μ</m:t>
                        </m:r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el-GR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λ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 </m:t>
                    </m:r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15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fi-FI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0,111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tuntia</m:t>
                    </m:r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nor/>
                      </m:rPr>
                      <a:rPr lang="fi-FI" sz="2400" b="1" i="0">
                        <a:solidFill>
                          <a:srgbClr val="0000FF"/>
                        </a:solidFill>
                        <a:latin typeface="Cambria Math" panose="02040503050406030204" pitchFamily="18" charset="0"/>
                      </a:rPr>
                      <m:t>6,67 </m:t>
                    </m:r>
                    <m:r>
                      <m:rPr>
                        <m:nor/>
                      </m:rPr>
                      <a:rPr lang="fi-FI" sz="2400" b="1" i="0">
                        <a:solidFill>
                          <a:srgbClr val="0000FF"/>
                        </a:solidFill>
                        <a:latin typeface="Cambria Math" panose="02040503050406030204" pitchFamily="18" charset="0"/>
                      </a:rPr>
                      <m:t>minuuttia</m:t>
                    </m:r>
                  </m:oMath>
                </m:oMathPara>
              </a14:m>
              <a:endParaRPr lang="fi-FI" sz="2400" b="1"/>
            </a:p>
          </xdr:txBody>
        </xdr:sp>
      </mc:Choice>
      <mc:Fallback xmlns="">
        <xdr:sp macro="" textlink="">
          <xdr:nvSpPr>
            <xdr:cNvPr id="15" name="Object 11">
              <a:extLst>
                <a:ext uri="{FF2B5EF4-FFF2-40B4-BE49-F238E27FC236}">
                  <a16:creationId xmlns:a16="http://schemas.microsoft.com/office/drawing/2014/main" id="{794F4E99-FB8C-4FAD-A9F3-6DF60B30189B}"/>
                </a:ext>
              </a:extLst>
            </xdr:cNvPr>
            <xdr:cNvSpPr txBox="1"/>
          </xdr:nvSpPr>
          <xdr:spPr bwMode="auto">
            <a:xfrm>
              <a:off x="152400" y="5051939"/>
              <a:ext cx="8178800" cy="83207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W=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1/((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μ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−</a:t>
              </a:r>
              <a:r>
                <a:rPr lang="el-GR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λ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)) "  "=  1/((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"15"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−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"6" 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))=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"0,111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 t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untia"=</a:t>
              </a:r>
              <a:r>
                <a:rPr lang="fi-FI" sz="2400" b="1" i="0">
                  <a:solidFill>
                    <a:srgbClr val="0000FF"/>
                  </a:solidFill>
                  <a:latin typeface="Cambria Math" panose="02040503050406030204" pitchFamily="18" charset="0"/>
                </a:rPr>
                <a:t>"6,67 minuuttia"</a:t>
              </a:r>
              <a:endParaRPr lang="fi-FI" sz="2400" b="1"/>
            </a:p>
          </xdr:txBody>
        </xdr:sp>
      </mc:Fallback>
    </mc:AlternateContent>
    <xdr:clientData/>
  </xdr:oneCellAnchor>
  <xdr:twoCellAnchor editAs="oneCell">
    <xdr:from>
      <xdr:col>13</xdr:col>
      <xdr:colOff>514350</xdr:colOff>
      <xdr:row>19</xdr:row>
      <xdr:rowOff>101600</xdr:rowOff>
    </xdr:from>
    <xdr:to>
      <xdr:col>18</xdr:col>
      <xdr:colOff>825537</xdr:colOff>
      <xdr:row>25</xdr:row>
      <xdr:rowOff>164192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9150" y="3359150"/>
          <a:ext cx="3359187" cy="1281792"/>
        </a:xfrm>
        <a:prstGeom prst="rect">
          <a:avLst/>
        </a:prstGeom>
      </xdr:spPr>
    </xdr:pic>
    <xdr:clientData/>
  </xdr:twoCellAnchor>
  <xdr:twoCellAnchor editAs="oneCell">
    <xdr:from>
      <xdr:col>13</xdr:col>
      <xdr:colOff>514350</xdr:colOff>
      <xdr:row>26</xdr:row>
      <xdr:rowOff>228600</xdr:rowOff>
    </xdr:from>
    <xdr:to>
      <xdr:col>18</xdr:col>
      <xdr:colOff>825537</xdr:colOff>
      <xdr:row>33</xdr:row>
      <xdr:rowOff>132442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9150" y="4876800"/>
          <a:ext cx="3359187" cy="1294492"/>
        </a:xfrm>
        <a:prstGeom prst="rect">
          <a:avLst/>
        </a:prstGeom>
      </xdr:spPr>
    </xdr:pic>
    <xdr:clientData/>
  </xdr:twoCellAnchor>
  <xdr:twoCellAnchor editAs="oneCell">
    <xdr:from>
      <xdr:col>13</xdr:col>
      <xdr:colOff>514350</xdr:colOff>
      <xdr:row>35</xdr:row>
      <xdr:rowOff>114300</xdr:rowOff>
    </xdr:from>
    <xdr:to>
      <xdr:col>18</xdr:col>
      <xdr:colOff>788958</xdr:colOff>
      <xdr:row>45</xdr:row>
      <xdr:rowOff>6762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9150" y="6496050"/>
          <a:ext cx="3322608" cy="1892712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46</xdr:row>
      <xdr:rowOff>132606</xdr:rowOff>
    </xdr:from>
    <xdr:ext cx="11141311" cy="1318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Object 20">
              <a:extLst>
                <a:ext uri="{FF2B5EF4-FFF2-40B4-BE49-F238E27FC236}">
                  <a16:creationId xmlns:a16="http://schemas.microsoft.com/office/drawing/2014/main" id="{00000000-0008-0000-0600-000040000000}"/>
                </a:ext>
              </a:extLst>
            </xdr:cNvPr>
            <xdr:cNvSpPr txBox="1"/>
          </xdr:nvSpPr>
          <xdr:spPr bwMode="auto">
            <a:xfrm>
              <a:off x="76200" y="8489206"/>
              <a:ext cx="11141311" cy="131875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P</m:t>
                    </m:r>
                    <m:d>
                      <m:dPr>
                        <m:ctrlP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e>
                    </m:d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  <m:sSup>
                      <m:sSup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fi-FI" sz="24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nary>
                              <m:naryPr>
                                <m:chr m:val="∑"/>
                                <m:ctrlPr>
                                  <a:rPr lang="fi-FI" sz="2400" i="1">
                                    <a:solidFill>
                                      <a:srgbClr val="006600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sty m:val="p"/>
                                  </m:rPr>
                                  <a:rPr lang="fi-FI" sz="2400" i="0">
                                    <a:solidFill>
                                      <a:srgbClr val="006600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n</m:t>
                                </m:r>
                                <m:r>
                                  <a:rPr lang="fi-FI" sz="2400" i="0">
                                    <a:solidFill>
                                      <a:srgbClr val="006600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=0</m:t>
                                </m:r>
                              </m:sub>
                              <m:sup>
                                <m:r>
                                  <m:rPr>
                                    <m:sty m:val="p"/>
                                  </m:rPr>
                                  <a:rPr lang="fi-FI" sz="2400" i="0">
                                    <a:solidFill>
                                      <a:srgbClr val="006600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s</m:t>
                                </m:r>
                                <m:r>
                                  <a:rPr lang="fi-FI" sz="2400" i="0">
                                    <a:solidFill>
                                      <a:srgbClr val="006600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−1</m:t>
                                </m:r>
                              </m:sup>
                              <m:e>
                                <m:f>
                                  <m:fPr>
                                    <m:ctrlPr>
                                      <a:rPr lang="fi-FI" sz="2400" i="1">
                                        <a:solidFill>
                                          <a:srgbClr val="006600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fi-FI" sz="2400" i="0">
                                        <a:solidFill>
                                          <a:srgbClr val="006600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(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fi-FI" sz="2400" i="0">
                                        <a:solidFill>
                                          <a:srgbClr val="006600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λ</m:t>
                                    </m:r>
                                    <m:r>
                                      <a:rPr lang="fi-FI" sz="2400" i="0">
                                        <a:solidFill>
                                          <a:srgbClr val="006600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/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fi-FI" sz="2400" i="0">
                                        <a:solidFill>
                                          <a:srgbClr val="006600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μ</m:t>
                                    </m:r>
                                    <m:sSup>
                                      <m:sSupPr>
                                        <m:ctrlPr>
                                          <a:rPr lang="fi-FI" sz="2400" i="1">
                                            <a:solidFill>
                                              <a:srgbClr val="006600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fi-FI" sz="2400" i="0">
                                            <a:solidFill>
                                              <a:srgbClr val="006600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)</m:t>
                                        </m:r>
                                      </m:e>
                                      <m:sup>
                                        <m:r>
                                          <m:rPr>
                                            <m:sty m:val="p"/>
                                          </m:rPr>
                                          <a:rPr lang="fi-FI" sz="2400" i="0">
                                            <a:solidFill>
                                              <a:srgbClr val="006600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n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m:rPr>
                                        <m:sty m:val="p"/>
                                      </m:rPr>
                                      <a:rPr lang="fi-FI" sz="2400" i="0">
                                        <a:solidFill>
                                          <a:srgbClr val="006600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n</m:t>
                                    </m:r>
                                    <m:r>
                                      <a:rPr lang="fi-FI" sz="2400" i="0">
                                        <a:solidFill>
                                          <a:srgbClr val="006600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!</m:t>
                                    </m:r>
                                  </m:den>
                                </m:f>
                              </m:e>
                            </m:nary>
                            <m:r>
                              <a:rPr lang="fi-FI" sz="240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i-FI" sz="2400" i="1">
                                    <a:solidFill>
                                      <a:srgbClr val="0099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fi-FI" sz="2400" i="0">
                                    <a:solidFill>
                                      <a:srgbClr val="0099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m:rPr>
                                    <m:sty m:val="p"/>
                                  </m:rPr>
                                  <a:rPr lang="fi-FI" sz="2400" i="0">
                                    <a:solidFill>
                                      <a:srgbClr val="0099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λ</m:t>
                                </m:r>
                                <m:r>
                                  <a:rPr lang="fi-FI" sz="2400" i="0">
                                    <a:solidFill>
                                      <a:srgbClr val="0099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/</m:t>
                                </m:r>
                                <m:r>
                                  <m:rPr>
                                    <m:sty m:val="p"/>
                                  </m:rPr>
                                  <a:rPr lang="fi-FI" sz="2400" i="0">
                                    <a:solidFill>
                                      <a:srgbClr val="0099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μ</m:t>
                                </m:r>
                                <m:sSup>
                                  <m:sSupPr>
                                    <m:ctrlPr>
                                      <a:rPr lang="fi-FI" sz="2400" i="1">
                                        <a:solidFill>
                                          <a:srgbClr val="0099FF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fi-FI" sz="2400" i="0">
                                        <a:solidFill>
                                          <a:srgbClr val="0099FF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m:rPr>
                                        <m:sty m:val="p"/>
                                      </m:rPr>
                                      <a:rPr lang="fi-FI" sz="2400" i="0">
                                        <a:solidFill>
                                          <a:srgbClr val="0099FF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s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m:rPr>
                                    <m:sty m:val="p"/>
                                  </m:rPr>
                                  <a:rPr lang="fi-FI" sz="2400" i="0">
                                    <a:solidFill>
                                      <a:srgbClr val="0099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s</m:t>
                                </m:r>
                                <m:r>
                                  <a:rPr lang="fi-FI" sz="2400" i="0">
                                    <a:solidFill>
                                      <a:srgbClr val="0099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!</m:t>
                                </m:r>
                              </m:den>
                            </m:f>
                            <m:d>
                              <m:dPr>
                                <m:ctrlPr>
                                  <a:rPr lang="fi-FI" sz="2400" i="1">
                                    <a:solidFill>
                                      <a:srgbClr val="0099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fi-FI" sz="2400" i="1">
                                        <a:solidFill>
                                          <a:srgbClr val="0099FF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fi-FI" sz="2400" i="0">
                                        <a:solidFill>
                                          <a:srgbClr val="0099FF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fi-FI" sz="2400" i="0">
                                        <a:solidFill>
                                          <a:srgbClr val="0099FF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1−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fi-FI" sz="2400" i="0">
                                        <a:solidFill>
                                          <a:srgbClr val="0099FF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ρ</m:t>
                                    </m:r>
                                  </m:den>
                                </m:f>
                              </m:e>
                            </m:d>
                          </m:e>
                        </m:d>
                      </m:e>
                      <m:sup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fi-FI" sz="2400" i="0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p>
                      <m:sSupPr>
                        <m:ctrlPr>
                          <a:rPr lang="fi-FI" sz="240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fi-FI" sz="24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nary>
                              <m:naryPr>
                                <m:chr m:val="∑"/>
                                <m:ctrlPr>
                                  <a:rPr lang="fi-FI" sz="2400" i="1" kern="1200">
                                    <a:solidFill>
                                      <a:srgbClr val="0066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sty m:val="p"/>
                                  </m:rPr>
                                  <a:rPr lang="fi-FI" sz="2400" i="0" kern="1200">
                                    <a:solidFill>
                                      <a:srgbClr val="0066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n</m:t>
                                </m:r>
                                <m:r>
                                  <a:rPr lang="fi-FI" sz="2400" i="0" kern="1200">
                                    <a:solidFill>
                                      <a:srgbClr val="0066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=0</m:t>
                                </m:r>
                              </m:sub>
                              <m:sup>
                                <m:r>
                                  <a:rPr lang="fi-FI" sz="2400" i="0" kern="1200">
                                    <a:solidFill>
                                      <a:srgbClr val="0066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</m:t>
                                </m:r>
                              </m:sup>
                              <m:e>
                                <m:f>
                                  <m:fPr>
                                    <m:ctrlPr>
                                      <a:rPr lang="fi-FI" sz="2400" i="1" kern="1200">
                                        <a:solidFill>
                                          <a:srgbClr val="0066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fi-FI" sz="2400" i="0" kern="1200">
                                        <a:solidFill>
                                          <a:srgbClr val="0066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fi-FI" sz="2400" b="0" i="0" kern="1200">
                                        <a:solidFill>
                                          <a:srgbClr val="0066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9</m:t>
                                    </m:r>
                                    <m:r>
                                      <a:rPr lang="fi-FI" sz="2400" i="0" kern="1200">
                                        <a:solidFill>
                                          <a:srgbClr val="0066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/</m:t>
                                    </m:r>
                                    <m:r>
                                      <a:rPr lang="fi-FI" sz="2400" b="0" i="0" kern="1200">
                                        <a:solidFill>
                                          <a:srgbClr val="0066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10</m:t>
                                    </m:r>
                                    <m:sSup>
                                      <m:sSupPr>
                                        <m:ctrlPr>
                                          <a:rPr lang="fi-FI" sz="2400" i="1" kern="1200">
                                            <a:solidFill>
                                              <a:srgbClr val="0066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fi-FI" sz="2400" i="0" kern="1200">
                                            <a:solidFill>
                                              <a:srgbClr val="0066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)</m:t>
                                        </m:r>
                                      </m:e>
                                      <m:sup>
                                        <m:r>
                                          <m:rPr>
                                            <m:sty m:val="p"/>
                                          </m:rPr>
                                          <a:rPr lang="fi-FI" sz="2400" i="0" kern="1200">
                                            <a:solidFill>
                                              <a:srgbClr val="0066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n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m:rPr>
                                        <m:sty m:val="p"/>
                                      </m:rPr>
                                      <a:rPr lang="fi-FI" sz="2400" i="0" kern="1200">
                                        <a:solidFill>
                                          <a:srgbClr val="0066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n</m:t>
                                    </m:r>
                                    <m:r>
                                      <a:rPr lang="fi-FI" sz="2400" i="0" kern="1200">
                                        <a:solidFill>
                                          <a:srgbClr val="0066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!</m:t>
                                    </m:r>
                                  </m:den>
                                </m:f>
                              </m:e>
                            </m:nary>
                            <m:r>
                              <a:rPr lang="fi-FI" sz="2400" i="0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i-FI" sz="2400" i="1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i-FI" sz="2400" i="0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fi-FI" sz="2400" b="0" i="0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9</m:t>
                                </m:r>
                                <m:r>
                                  <a:rPr lang="fi-FI" sz="2400" i="0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/</m:t>
                                </m:r>
                                <m:r>
                                  <a:rPr lang="fi-FI" sz="2400" b="0" i="0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10</m:t>
                                </m:r>
                                <m:sSup>
                                  <m:sSupPr>
                                    <m:ctrlPr>
                                      <a:rPr lang="fi-FI" sz="2400" i="1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fi-FI" sz="2400" i="0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fi-FI" sz="2400" b="0" i="0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fi-FI" sz="2400" b="0" i="0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fi-FI" sz="2400" i="0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!</m:t>
                                </m:r>
                              </m:den>
                            </m:f>
                            <m:d>
                              <m:dPr>
                                <m:ctrlPr>
                                  <a:rPr lang="fi-FI" sz="2400" i="1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fi-FI" sz="2400" i="1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fi-FI" sz="2400" i="0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fi-FI" sz="2400" i="0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1−</m:t>
                                    </m:r>
                                    <m:r>
                                      <a:rPr lang="fi-FI" sz="2400" b="0" i="0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0,45</m:t>
                                    </m:r>
                                  </m:den>
                                </m:f>
                              </m:e>
                            </m:d>
                          </m:e>
                        </m:d>
                      </m:e>
                      <m:sup>
                        <m:r>
                          <a:rPr lang="fi-FI" sz="2400" i="0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fi-FI" sz="24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64" name="Object 20">
              <a:extLst>
                <a:ext uri="{FF2B5EF4-FFF2-40B4-BE49-F238E27FC236}">
                  <a16:creationId xmlns:a16="http://schemas.microsoft.com/office/drawing/2014/main" id="{AC49C6AF-B694-4B17-81DE-430E6AC9D24C}"/>
                </a:ext>
              </a:extLst>
            </xdr:cNvPr>
            <xdr:cNvSpPr txBox="1"/>
          </xdr:nvSpPr>
          <xdr:spPr bwMode="auto">
            <a:xfrm>
              <a:off x="76200" y="8489206"/>
              <a:ext cx="11141311" cy="131875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P(0)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 [</a:t>
              </a:r>
              <a:r>
                <a:rPr lang="fi-FI" sz="2400" i="0">
                  <a:solidFill>
                    <a:srgbClr val="0066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∑_(n=0)^(s−1)▒((λ/μ)^n)/n!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fi-FI" sz="2400" i="0">
                  <a:solidFill>
                    <a:srgbClr val="0099FF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((λ/μ)^s)/s! (1/(1−ρ))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]^(−1)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fi-FI" sz="24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[</a:t>
              </a:r>
              <a:r>
                <a:rPr lang="fi-FI" sz="2400" i="0" kern="1200">
                  <a:solidFill>
                    <a:srgbClr val="0066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∑_(n=0)^1▒((</a:t>
              </a:r>
              <a:r>
                <a:rPr lang="fi-FI" sz="2400" b="0" i="0" kern="1200">
                  <a:solidFill>
                    <a:srgbClr val="0066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9</a:t>
              </a:r>
              <a:r>
                <a:rPr lang="fi-FI" sz="2400" i="0" kern="1200">
                  <a:solidFill>
                    <a:srgbClr val="0066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:r>
                <a:rPr lang="fi-FI" sz="2400" b="0" i="0" kern="1200">
                  <a:solidFill>
                    <a:srgbClr val="0066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10</a:t>
              </a:r>
              <a:r>
                <a:rPr lang="fi-FI" sz="2400" i="0" kern="1200">
                  <a:solidFill>
                    <a:srgbClr val="0066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)^n)/n!</a:t>
              </a:r>
              <a:r>
                <a:rPr lang="fi-FI" sz="24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+</a:t>
              </a:r>
              <a:r>
                <a:rPr lang="fi-FI" sz="2400" i="0" kern="1200">
                  <a:solidFill>
                    <a:srgbClr val="0099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((</a:t>
              </a:r>
              <a:r>
                <a:rPr lang="fi-FI" sz="2400" b="0" i="0" kern="1200">
                  <a:solidFill>
                    <a:srgbClr val="0099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9</a:t>
              </a:r>
              <a:r>
                <a:rPr lang="fi-FI" sz="2400" i="0" kern="1200">
                  <a:solidFill>
                    <a:srgbClr val="0099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:r>
                <a:rPr lang="fi-FI" sz="2400" b="0" i="0" kern="1200">
                  <a:solidFill>
                    <a:srgbClr val="0099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10</a:t>
              </a:r>
              <a:r>
                <a:rPr lang="fi-FI" sz="2400" i="0" kern="1200">
                  <a:solidFill>
                    <a:srgbClr val="0099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)^</a:t>
              </a:r>
              <a:r>
                <a:rPr lang="fi-FI" sz="2400" b="0" i="0" kern="1200">
                  <a:solidFill>
                    <a:srgbClr val="0099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2)/2</a:t>
              </a:r>
              <a:r>
                <a:rPr lang="fi-FI" sz="2400" i="0" kern="1200">
                  <a:solidFill>
                    <a:srgbClr val="0099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! (1/(1−</a:t>
              </a:r>
              <a:r>
                <a:rPr lang="fi-FI" sz="2400" b="0" i="0" kern="1200">
                  <a:solidFill>
                    <a:srgbClr val="0099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0,45))</a:t>
              </a:r>
              <a:r>
                <a:rPr lang="fi-FI" sz="24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]^(</a:t>
              </a:r>
              <a:r>
                <a:rPr lang="fi-FI" sz="24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−1)</a:t>
              </a:r>
              <a:endParaRPr lang="fi-FI" sz="24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25400</xdr:colOff>
      <xdr:row>75</xdr:row>
      <xdr:rowOff>141535</xdr:rowOff>
    </xdr:from>
    <xdr:ext cx="6583203" cy="7778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Object 12">
              <a:extLst>
                <a:ext uri="{FF2B5EF4-FFF2-40B4-BE49-F238E27FC236}">
                  <a16:creationId xmlns:a16="http://schemas.microsoft.com/office/drawing/2014/main" id="{00000000-0008-0000-0600-000041000000}"/>
                </a:ext>
              </a:extLst>
            </xdr:cNvPr>
            <xdr:cNvSpPr txBox="1"/>
          </xdr:nvSpPr>
          <xdr:spPr bwMode="auto">
            <a:xfrm>
              <a:off x="25400" y="13463835"/>
              <a:ext cx="6583203" cy="77789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W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q</m:t>
                        </m:r>
                      </m:sub>
                    </m:sSub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i-FI" sz="24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fi-FI" sz="2400" b="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L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fi-FI" sz="2400" b="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q</m:t>
                            </m:r>
                          </m:sub>
                        </m:sSub>
                      </m:num>
                      <m:den>
                        <m:r>
                          <m:rPr>
                            <m:sty m:val="p"/>
                          </m:rPr>
                          <a:rPr lang="el-GR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λ</m:t>
                        </m:r>
                      </m:den>
                    </m:f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0,2285</m:t>
                        </m:r>
                      </m:num>
                      <m:den>
                        <m: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=0,025392 </m:t>
                    </m:r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tuntia</m:t>
                    </m:r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=1,52</m:t>
                    </m:r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min</m:t>
                    </m:r>
                  </m:oMath>
                </m:oMathPara>
              </a14:m>
              <a:endParaRPr lang="fi-FI" sz="2400" i="0"/>
            </a:p>
          </xdr:txBody>
        </xdr:sp>
      </mc:Choice>
      <mc:Fallback xmlns="">
        <xdr:sp macro="" textlink="">
          <xdr:nvSpPr>
            <xdr:cNvPr id="65" name="Object 12">
              <a:extLst>
                <a:ext uri="{FF2B5EF4-FFF2-40B4-BE49-F238E27FC236}">
                  <a16:creationId xmlns:a16="http://schemas.microsoft.com/office/drawing/2014/main" id="{C609918C-7894-4D98-9E0C-875988BCFD03}"/>
                </a:ext>
              </a:extLst>
            </xdr:cNvPr>
            <xdr:cNvSpPr txBox="1"/>
          </xdr:nvSpPr>
          <xdr:spPr bwMode="auto">
            <a:xfrm>
              <a:off x="25400" y="13463835"/>
              <a:ext cx="6583203" cy="77789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W_q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L_q/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λ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=0,2285/9=0,025392 tuntia=1,52min</a:t>
              </a:r>
              <a:endParaRPr lang="fi-FI" sz="2400" i="0"/>
            </a:p>
          </xdr:txBody>
        </xdr:sp>
      </mc:Fallback>
    </mc:AlternateContent>
    <xdr:clientData/>
  </xdr:oneCellAnchor>
  <xdr:oneCellAnchor>
    <xdr:from>
      <xdr:col>0</xdr:col>
      <xdr:colOff>114300</xdr:colOff>
      <xdr:row>65</xdr:row>
      <xdr:rowOff>64734</xdr:rowOff>
    </xdr:from>
    <xdr:ext cx="6745299" cy="11390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Object 13">
              <a:extLst>
                <a:ext uri="{FF2B5EF4-FFF2-40B4-BE49-F238E27FC236}">
                  <a16:creationId xmlns:a16="http://schemas.microsoft.com/office/drawing/2014/main" id="{00000000-0008-0000-0600-000042000000}"/>
                </a:ext>
              </a:extLst>
            </xdr:cNvPr>
            <xdr:cNvSpPr txBox="1"/>
          </xdr:nvSpPr>
          <xdr:spPr bwMode="auto">
            <a:xfrm>
              <a:off x="114300" y="11647134"/>
              <a:ext cx="6745299" cy="1139021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L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q</m:t>
                        </m:r>
                      </m:sub>
                    </m:sSub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i-FI" sz="24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fi-FI" sz="240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a:rPr lang="fi-FI" sz="240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f>
                          <m:fPr>
                            <m:ctrlPr>
                              <a:rPr lang="fi-FI" sz="24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fi-FI" sz="240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λ</m:t>
                            </m:r>
                          </m:num>
                          <m:den>
                            <m:r>
                              <m:rPr>
                                <m:sty m:val="p"/>
                              </m:rPr>
                              <a:rPr lang="fi-FI" sz="240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μ</m:t>
                            </m:r>
                          </m:den>
                        </m:f>
                        <m:sSup>
                          <m:sSupPr>
                            <m:ctrlPr>
                              <a:rPr lang="fi-FI" sz="24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fi-FI" sz="240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m:rPr>
                                <m:sty m:val="p"/>
                              </m:rPr>
                              <a:rPr lang="fi-FI" sz="240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s</m:t>
                            </m:r>
                          </m:sup>
                        </m:sSup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ρ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s</m:t>
                        </m:r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!(1−</m:t>
                        </m:r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ρ</m:t>
                        </m:r>
                        <m:sSup>
                          <m:sSupPr>
                            <m:ctrlPr>
                              <a:rPr lang="fi-FI" sz="24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fi-FI" sz="240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fi-FI" sz="2400" i="0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fi-FI" sz="2400" b="0" i="0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0,3793∗</m:t>
                        </m:r>
                        <m:r>
                          <a:rPr lang="fi-FI" sz="2400" i="0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fi-FI" sz="24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i-FI" sz="2400" b="0" i="0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9</m:t>
                            </m:r>
                          </m:num>
                          <m:den>
                            <m:r>
                              <a:rPr lang="fi-FI" sz="2400" b="0" i="0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10</m:t>
                            </m:r>
                          </m:den>
                        </m:f>
                        <m:sSup>
                          <m:sSupPr>
                            <m:ctrlPr>
                              <a:rPr lang="fi-FI" sz="24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fi-FI" sz="2400" i="0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fi-FI" sz="2400" b="0" i="0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fi-FI" sz="24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∗0,45</m:t>
                        </m:r>
                      </m:num>
                      <m:den>
                        <m:r>
                          <a:rPr lang="fi-FI" sz="2400" b="0" i="0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lang="fi-FI" sz="2400" i="0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!(1−</m:t>
                        </m:r>
                        <m:r>
                          <a:rPr lang="fi-FI" sz="24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0,45</m:t>
                        </m:r>
                        <m:sSup>
                          <m:sSupPr>
                            <m:ctrlPr>
                              <a:rPr lang="fi-FI" sz="24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fi-FI" sz="2400" i="0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fi-FI" sz="2400" i="0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fi-FI" sz="2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=0,2285</m:t>
                    </m:r>
                  </m:oMath>
                </m:oMathPara>
              </a14:m>
              <a:endParaRPr lang="fi-FI" sz="2400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66" name="Object 13">
              <a:extLst>
                <a:ext uri="{FF2B5EF4-FFF2-40B4-BE49-F238E27FC236}">
                  <a16:creationId xmlns:a16="http://schemas.microsoft.com/office/drawing/2014/main" id="{9FC6094A-B09D-4500-8B83-AB41B3A0B142}"/>
                </a:ext>
              </a:extLst>
            </xdr:cNvPr>
            <xdr:cNvSpPr txBox="1"/>
          </xdr:nvSpPr>
          <xdr:spPr bwMode="auto">
            <a:xfrm>
              <a:off x="114300" y="11647134"/>
              <a:ext cx="6745299" cy="1139021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L_q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=(P_0 (λ/μ )^s ρ)/(s!(1−ρ)^2 )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fi-FI" sz="24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</a:t>
              </a:r>
              <a:r>
                <a:rPr lang="fi-FI" sz="24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0,3793∗</a:t>
              </a:r>
              <a:r>
                <a:rPr lang="fi-FI" sz="24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</a:t>
              </a:r>
              <a:r>
                <a:rPr lang="fi-FI" sz="24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9/10 </a:t>
              </a:r>
              <a:r>
                <a:rPr lang="fi-FI" sz="24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)^</a:t>
              </a:r>
              <a:r>
                <a:rPr lang="fi-FI" sz="24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2∗0,45)/(2</a:t>
              </a:r>
              <a:r>
                <a:rPr lang="fi-FI" sz="24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!(1−</a:t>
              </a:r>
              <a:r>
                <a:rPr lang="fi-FI" sz="24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0,45</a:t>
              </a:r>
              <a:r>
                <a:rPr lang="fi-FI" sz="24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)^2 )</a:t>
              </a:r>
              <a:r>
                <a:rPr lang="fi-FI" sz="24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=0,2285</a:t>
              </a:r>
              <a:endParaRPr lang="fi-FI" sz="2400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266700</xdr:colOff>
      <xdr:row>91</xdr:row>
      <xdr:rowOff>148012</xdr:rowOff>
    </xdr:from>
    <xdr:ext cx="3889325" cy="4483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Object 5">
              <a:extLst>
                <a:ext uri="{FF2B5EF4-FFF2-40B4-BE49-F238E27FC236}">
                  <a16:creationId xmlns:a16="http://schemas.microsoft.com/office/drawing/2014/main" id="{00000000-0008-0000-0600-000043000000}"/>
                </a:ext>
              </a:extLst>
            </xdr:cNvPr>
            <xdr:cNvSpPr txBox="1"/>
          </xdr:nvSpPr>
          <xdr:spPr bwMode="auto">
            <a:xfrm>
              <a:off x="266700" y="15464212"/>
              <a:ext cx="3889325" cy="44838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L</m:t>
                    </m:r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l-GR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λ</m:t>
                    </m:r>
                    <m:r>
                      <m:rPr>
                        <m:sty m:val="p"/>
                      </m:rP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W</m:t>
                    </m:r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=9∗0,1254=1,13</m:t>
                    </m:r>
                  </m:oMath>
                </m:oMathPara>
              </a14:m>
              <a:endParaRPr lang="fi-FI" sz="2400"/>
            </a:p>
          </xdr:txBody>
        </xdr:sp>
      </mc:Choice>
      <mc:Fallback xmlns="">
        <xdr:sp macro="" textlink="">
          <xdr:nvSpPr>
            <xdr:cNvPr id="67" name="Object 5">
              <a:extLst>
                <a:ext uri="{FF2B5EF4-FFF2-40B4-BE49-F238E27FC236}">
                  <a16:creationId xmlns:a16="http://schemas.microsoft.com/office/drawing/2014/main" id="{ACE7C4AB-DAA8-41E9-BC2D-3930A1DB12C1}"/>
                </a:ext>
              </a:extLst>
            </xdr:cNvPr>
            <xdr:cNvSpPr txBox="1"/>
          </xdr:nvSpPr>
          <xdr:spPr bwMode="auto">
            <a:xfrm>
              <a:off x="266700" y="15464212"/>
              <a:ext cx="3889325" cy="44838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L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λ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W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=9∗0,1254=1,13</a:t>
              </a:r>
              <a:endParaRPr lang="fi-FI" sz="2400"/>
            </a:p>
          </xdr:txBody>
        </xdr:sp>
      </mc:Fallback>
    </mc:AlternateContent>
    <xdr:clientData/>
  </xdr:oneCellAnchor>
  <xdr:oneCellAnchor>
    <xdr:from>
      <xdr:col>0</xdr:col>
      <xdr:colOff>152400</xdr:colOff>
      <xdr:row>84</xdr:row>
      <xdr:rowOff>1500</xdr:rowOff>
    </xdr:from>
    <xdr:ext cx="8904160" cy="8244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Object 6">
              <a:extLst>
                <a:ext uri="{FF2B5EF4-FFF2-40B4-BE49-F238E27FC236}">
                  <a16:creationId xmlns:a16="http://schemas.microsoft.com/office/drawing/2014/main" id="{00000000-0008-0000-0600-000044000000}"/>
                </a:ext>
              </a:extLst>
            </xdr:cNvPr>
            <xdr:cNvSpPr txBox="1"/>
          </xdr:nvSpPr>
          <xdr:spPr bwMode="auto">
            <a:xfrm>
              <a:off x="152400" y="14898600"/>
              <a:ext cx="8904160" cy="82444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W</m:t>
                    </m:r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W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q</m:t>
                        </m:r>
                      </m:sub>
                    </m:sSub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μ</m:t>
                        </m:r>
                      </m:den>
                    </m:f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=0,025392+</m:t>
                    </m:r>
                    <m:f>
                      <m:fPr>
                        <m:ctrlP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2400" b="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10</m:t>
                        </m:r>
                      </m:den>
                    </m:f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=0,1254 </m:t>
                    </m:r>
                    <m:r>
                      <m:rPr>
                        <m:sty m:val="p"/>
                      </m:rP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tuntia</m:t>
                    </m:r>
                    <m:r>
                      <a:rPr lang="fi-FI" sz="2400" b="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fi-FI" sz="2400" b="1" i="0">
                        <a:solidFill>
                          <a:srgbClr val="0000FF"/>
                        </a:solidFill>
                        <a:latin typeface="Cambria Math" panose="02040503050406030204" pitchFamily="18" charset="0"/>
                      </a:rPr>
                      <m:t>𝟕</m:t>
                    </m:r>
                    <m:r>
                      <a:rPr lang="fi-FI" sz="2400" b="1" i="0">
                        <a:solidFill>
                          <a:srgbClr val="0000FF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fi-FI" sz="2400" b="1" i="0">
                        <a:solidFill>
                          <a:srgbClr val="0000FF"/>
                        </a:solidFill>
                        <a:latin typeface="Cambria Math" panose="02040503050406030204" pitchFamily="18" charset="0"/>
                      </a:rPr>
                      <m:t>𝟓𝟐</m:t>
                    </m:r>
                    <m:r>
                      <a:rPr lang="fi-FI" sz="2400" b="1" i="0">
                        <a:solidFill>
                          <a:srgbClr val="0000FF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fi-FI" sz="2400" b="1" i="0">
                        <a:solidFill>
                          <a:srgbClr val="0000FF"/>
                        </a:solidFill>
                        <a:latin typeface="Cambria Math" panose="02040503050406030204" pitchFamily="18" charset="0"/>
                      </a:rPr>
                      <m:t>𝐦𝐢𝐧𝐮𝐮𝐭𝐭𝐢𝐚</m:t>
                    </m:r>
                  </m:oMath>
                </m:oMathPara>
              </a14:m>
              <a:endParaRPr lang="fi-FI" sz="2400" b="1" i="0"/>
            </a:p>
          </xdr:txBody>
        </xdr:sp>
      </mc:Choice>
      <mc:Fallback xmlns="">
        <xdr:sp macro="" textlink="">
          <xdr:nvSpPr>
            <xdr:cNvPr id="68" name="Object 6">
              <a:extLst>
                <a:ext uri="{FF2B5EF4-FFF2-40B4-BE49-F238E27FC236}">
                  <a16:creationId xmlns:a16="http://schemas.microsoft.com/office/drawing/2014/main" id="{7A7182B0-EFBD-49C0-BE30-8F799DA31FDA}"/>
                </a:ext>
              </a:extLst>
            </xdr:cNvPr>
            <xdr:cNvSpPr txBox="1"/>
          </xdr:nvSpPr>
          <xdr:spPr bwMode="auto">
            <a:xfrm>
              <a:off x="152400" y="14898600"/>
              <a:ext cx="8904160" cy="82444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W=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W_q+1/μ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=0,025392+1/10=0,1254 tuntia=</a:t>
              </a:r>
              <a:r>
                <a:rPr lang="fi-FI" sz="2400" b="1" i="0">
                  <a:solidFill>
                    <a:srgbClr val="0000FF"/>
                  </a:solidFill>
                  <a:latin typeface="Cambria Math" panose="02040503050406030204" pitchFamily="18" charset="0"/>
                </a:rPr>
                <a:t>𝟕,𝟓𝟐 𝐦𝐢𝐧𝐮𝐮𝐭𝐭𝐢𝐚</a:t>
              </a:r>
              <a:endParaRPr lang="fi-FI" sz="2400" b="1" i="0"/>
            </a:p>
          </xdr:txBody>
        </xdr:sp>
      </mc:Fallback>
    </mc:AlternateContent>
    <xdr:clientData/>
  </xdr:oneCellAnchor>
  <xdr:oneCellAnchor>
    <xdr:from>
      <xdr:col>0</xdr:col>
      <xdr:colOff>203200</xdr:colOff>
      <xdr:row>38</xdr:row>
      <xdr:rowOff>60546</xdr:rowOff>
    </xdr:from>
    <xdr:ext cx="4419600" cy="83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Object 3">
              <a:extLst>
                <a:ext uri="{FF2B5EF4-FFF2-40B4-BE49-F238E27FC236}">
                  <a16:creationId xmlns:a16="http://schemas.microsoft.com/office/drawing/2014/main" id="{00000000-0008-0000-0600-000045000000}"/>
                </a:ext>
              </a:extLst>
            </xdr:cNvPr>
            <xdr:cNvSpPr txBox="1"/>
          </xdr:nvSpPr>
          <xdr:spPr bwMode="auto">
            <a:xfrm>
              <a:off x="203200" y="7007446"/>
              <a:ext cx="4419600" cy="83195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sty m:val="p"/>
                      </m:rPr>
                      <a:rPr lang="el-GR" sz="24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ρ</m:t>
                    </m:r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λ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sμ</m:t>
                        </m:r>
                      </m:den>
                    </m:f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9</m:t>
                        </m:r>
                      </m:num>
                      <m:den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2∗10</m:t>
                        </m:r>
                      </m:den>
                    </m:f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=0,45=45%</m:t>
                    </m:r>
                  </m:oMath>
                </m:oMathPara>
              </a14:m>
              <a:endParaRPr lang="fi-FI" sz="2400"/>
            </a:p>
          </xdr:txBody>
        </xdr:sp>
      </mc:Choice>
      <mc:Fallback xmlns="">
        <xdr:sp macro="" textlink="">
          <xdr:nvSpPr>
            <xdr:cNvPr id="69" name="Object 3">
              <a:extLst>
                <a:ext uri="{FF2B5EF4-FFF2-40B4-BE49-F238E27FC236}">
                  <a16:creationId xmlns:a16="http://schemas.microsoft.com/office/drawing/2014/main" id="{812C89BE-2A64-4968-8587-BB3E1775D751}"/>
                </a:ext>
              </a:extLst>
            </xdr:cNvPr>
            <xdr:cNvSpPr txBox="1"/>
          </xdr:nvSpPr>
          <xdr:spPr bwMode="auto">
            <a:xfrm>
              <a:off x="203200" y="7007446"/>
              <a:ext cx="4419600" cy="83195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 </a:t>
              </a:r>
              <a:r>
                <a:rPr lang="el-GR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ρ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=λ/sμ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=9/(2∗10)=0,45=45%</a:t>
              </a:r>
              <a:endParaRPr lang="fi-FI" sz="2400"/>
            </a:p>
          </xdr:txBody>
        </xdr:sp>
      </mc:Fallback>
    </mc:AlternateContent>
    <xdr:clientData/>
  </xdr:oneCellAnchor>
  <xdr:oneCellAnchor>
    <xdr:from>
      <xdr:col>1</xdr:col>
      <xdr:colOff>133350</xdr:colOff>
      <xdr:row>55</xdr:row>
      <xdr:rowOff>161157</xdr:rowOff>
    </xdr:from>
    <xdr:ext cx="11612785" cy="9822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0" name="Object 20">
              <a:extLst>
                <a:ext uri="{FF2B5EF4-FFF2-40B4-BE49-F238E27FC236}">
                  <a16:creationId xmlns:a16="http://schemas.microsoft.com/office/drawing/2014/main" id="{00000000-0008-0000-0600-000046000000}"/>
                </a:ext>
              </a:extLst>
            </xdr:cNvPr>
            <xdr:cNvSpPr txBox="1"/>
          </xdr:nvSpPr>
          <xdr:spPr bwMode="auto">
            <a:xfrm>
              <a:off x="742950" y="10003657"/>
              <a:ext cx="11612785" cy="98224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fi-FI" sz="2400" i="0">
                        <a:solidFill>
                          <a:srgbClr val="00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  <m:sSup>
                      <m:sSupPr>
                        <m:ctrlPr>
                          <a:rPr lang="fi-FI" sz="24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fi-FI" sz="24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fi-FI" sz="2400" i="1">
                                    <a:solidFill>
                                      <a:srgbClr val="006600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fi-FI" sz="2400" i="1">
                                        <a:solidFill>
                                          <a:srgbClr val="006600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fi-FI" sz="2400" i="1">
                                            <a:solidFill>
                                              <a:srgbClr val="006600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i-FI" sz="2400" b="0" i="1">
                                            <a:solidFill>
                                              <a:srgbClr val="006600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9/10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fi-FI" sz="2400" b="0" i="1">
                                        <a:solidFill>
                                          <a:srgbClr val="006600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0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fi-FI" sz="2400" b="0" i="1">
                                    <a:solidFill>
                                      <a:srgbClr val="006600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0!</m:t>
                                </m:r>
                              </m:den>
                            </m:f>
                            <m:r>
                              <a:rPr lang="fi-FI" sz="2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i-FI" sz="2400" i="1" kern="1200">
                                    <a:solidFill>
                                      <a:srgbClr val="0066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fi-FI" sz="2400" i="1" kern="1200">
                                        <a:solidFill>
                                          <a:srgbClr val="0066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fi-FI" sz="2400" i="1" kern="1200">
                                            <a:solidFill>
                                              <a:srgbClr val="0066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i-FI" sz="2400" b="0" i="1" kern="1200">
                                            <a:solidFill>
                                              <a:srgbClr val="0066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9/10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fi-FI" sz="2400" b="0" i="1" kern="1200">
                                        <a:solidFill>
                                          <a:srgbClr val="0066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fi-FI" sz="2400" b="0" i="1" kern="1200">
                                    <a:solidFill>
                                      <a:srgbClr val="0066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1!</m:t>
                                </m:r>
                              </m:den>
                            </m:f>
                            <m:r>
                              <a:rPr lang="fi-FI" sz="24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fi-FI" sz="2400" i="1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fi-FI" sz="2400" i="1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fi-FI" sz="2400" i="1" kern="1200">
                                            <a:solidFill>
                                              <a:srgbClr val="0099FF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i-FI" sz="2400" b="0" i="1" kern="1200">
                                            <a:solidFill>
                                              <a:srgbClr val="0099FF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9/10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fi-FI" sz="2400" b="0" i="1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fi-FI" sz="2400" b="0" i="1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2!</m:t>
                                </m:r>
                              </m:den>
                            </m:f>
                            <m:d>
                              <m:dPr>
                                <m:ctrlPr>
                                  <a:rPr lang="fi-FI" sz="2400" b="0" i="1" kern="1200">
                                    <a:solidFill>
                                      <a:srgbClr val="0099FF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fi-FI" sz="2400" b="0" i="1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fi-FI" sz="2400" b="0" i="1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fi-FI" sz="2400" b="0" i="1" kern="1200">
                                        <a:solidFill>
                                          <a:srgbClr val="0099FF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1−0,45</m:t>
                                    </m:r>
                                  </m:den>
                                </m:f>
                              </m:e>
                            </m:d>
                          </m:e>
                        </m:d>
                      </m:e>
                      <m:sup>
                        <m:r>
                          <a:rPr lang="fi-FI" sz="240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2400" b="0" i="1">
                            <a:solidFill>
                              <a:srgbClr val="0066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fi-FI" sz="2400" b="0" i="1">
                            <a:solidFill>
                              <a:srgbClr val="0066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0,9</m:t>
                        </m:r>
                        <m:r>
                          <a:rPr lang="fi-FI" sz="24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fi-FI" sz="2400" b="0" i="1">
                            <a:solidFill>
                              <a:srgbClr val="0099FF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0,73636</m:t>
                        </m:r>
                      </m:den>
                    </m:f>
                    <m:r>
                      <a:rPr lang="fi-FI" sz="24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=0,3793≈38%</m:t>
                    </m:r>
                  </m:oMath>
                </m:oMathPara>
              </a14:m>
              <a:endParaRPr lang="fi-FI" sz="24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70" name="Object 20">
              <a:extLst>
                <a:ext uri="{FF2B5EF4-FFF2-40B4-BE49-F238E27FC236}">
                  <a16:creationId xmlns:a16="http://schemas.microsoft.com/office/drawing/2014/main" id="{00000000-0008-0000-0600-000046000000}"/>
                </a:ext>
              </a:extLst>
            </xdr:cNvPr>
            <xdr:cNvSpPr txBox="1"/>
          </xdr:nvSpPr>
          <xdr:spPr bwMode="auto">
            <a:xfrm>
              <a:off x="742950" y="10003657"/>
              <a:ext cx="11612785" cy="98224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none" lIns="36000" tIns="36000" rIns="36000" bIns="36000" anchor="ctr" anchorCtr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 [</a:t>
              </a:r>
              <a:r>
                <a:rPr lang="fi-FI" sz="2400" i="0">
                  <a:solidFill>
                    <a:srgbClr val="0066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fi-FI" sz="2400" b="0" i="0">
                  <a:solidFill>
                    <a:srgbClr val="0066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9/10)^0/0!</a:t>
              </a:r>
              <a:r>
                <a:rPr lang="fi-FI" sz="24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fi-FI" sz="2400" b="0" i="0" kern="1200">
                  <a:solidFill>
                    <a:srgbClr val="0066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(9/10)^1/1!</a:t>
              </a:r>
              <a:r>
                <a:rPr lang="fi-FI" sz="24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+</a:t>
              </a:r>
              <a:r>
                <a:rPr lang="fi-FI" sz="2400" b="0" i="0" kern="1200">
                  <a:solidFill>
                    <a:srgbClr val="0099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(9/10)^2/2! (1/(1−0,45))]</a:t>
              </a:r>
              <a:r>
                <a:rPr lang="fi-FI" sz="2400" b="0" i="0" kern="120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^(</a:t>
              </a:r>
              <a:r>
                <a:rPr lang="fi-FI" sz="24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−1)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=1/(</a:t>
              </a:r>
              <a:r>
                <a:rPr lang="fi-FI" sz="2400" b="0" i="0">
                  <a:solidFill>
                    <a:srgbClr val="0066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1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fi-FI" sz="2400" b="0" i="0">
                  <a:solidFill>
                    <a:srgbClr val="0066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0,9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fi-FI" sz="2400" b="0" i="0">
                  <a:solidFill>
                    <a:srgbClr val="0099FF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0,73636</a:t>
              </a:r>
              <a:r>
                <a:rPr lang="fi-FI" sz="24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)=0,3793≈38%</a:t>
              </a:r>
              <a:endParaRPr lang="fi-FI" sz="24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9"/>
  <sheetViews>
    <sheetView tabSelected="1" zoomScale="90" zoomScaleNormal="90" zoomScaleSheetLayoutView="100" workbookViewId="0"/>
  </sheetViews>
  <sheetFormatPr defaultRowHeight="12.75" x14ac:dyDescent="0.2"/>
  <cols>
    <col min="1" max="1" width="9.140625" style="1"/>
    <col min="2" max="16" width="9.140625" style="3"/>
    <col min="17" max="16384" width="9.140625" style="1"/>
  </cols>
  <sheetData>
    <row r="1" spans="1:20" x14ac:dyDescent="0.2">
      <c r="A1" s="7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9"/>
      <c r="Q1" s="79"/>
      <c r="R1" s="79"/>
      <c r="T1" s="79"/>
    </row>
    <row r="2" spans="1:2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0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14" spans="1:20" ht="13.5" thickBo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6" spans="1:20" ht="20.25" x14ac:dyDescent="0.3">
      <c r="A16" s="80" t="s">
        <v>0</v>
      </c>
      <c r="B16" s="1"/>
    </row>
    <row r="24" spans="1:2" ht="20.25" x14ac:dyDescent="0.3">
      <c r="A24" s="80" t="s">
        <v>38</v>
      </c>
      <c r="B24" s="1"/>
    </row>
    <row r="32" spans="1:2" ht="20.25" x14ac:dyDescent="0.3">
      <c r="A32" s="80" t="s">
        <v>36</v>
      </c>
      <c r="B32" s="1"/>
    </row>
    <row r="40" spans="1:2" ht="20.25" x14ac:dyDescent="0.3">
      <c r="A40" s="80" t="s">
        <v>2</v>
      </c>
      <c r="B40" s="1"/>
    </row>
    <row r="41" spans="1:2" ht="20.25" x14ac:dyDescent="0.3">
      <c r="A41" s="81" t="s">
        <v>37</v>
      </c>
    </row>
    <row r="48" spans="1:2" x14ac:dyDescent="0.2">
      <c r="B48" s="1"/>
    </row>
    <row r="52" spans="1:14" ht="20.25" x14ac:dyDescent="0.3">
      <c r="A52" s="80" t="s">
        <v>3</v>
      </c>
    </row>
    <row r="53" spans="1:14" ht="20.25" x14ac:dyDescent="0.3">
      <c r="A53" s="81" t="s">
        <v>35</v>
      </c>
    </row>
    <row r="62" spans="1:14" ht="13.5" thickBot="1" x14ac:dyDescent="0.25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4" spans="1:14" ht="20.25" x14ac:dyDescent="0.3">
      <c r="A64" s="82" t="s">
        <v>33</v>
      </c>
      <c r="B64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</sheetData>
  <phoneticPr fontId="0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73" orientation="portrait" cellComments="asDisplayed" r:id="rId1"/>
  <headerFooter alignWithMargins="0">
    <oddFooter>&amp;L&amp;F&amp;C&amp;A&amp;R1/8</oddFooter>
  </headerFooter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47482" r:id="rId4">
          <objectPr defaultSize="0" autoPict="0" r:id="rId5">
            <anchor moveWithCells="1" sizeWithCells="1">
              <from>
                <xdr:col>0</xdr:col>
                <xdr:colOff>142875</xdr:colOff>
                <xdr:row>64</xdr:row>
                <xdr:rowOff>95250</xdr:rowOff>
              </from>
              <to>
                <xdr:col>9</xdr:col>
                <xdr:colOff>495300</xdr:colOff>
                <xdr:row>70</xdr:row>
                <xdr:rowOff>47625</xdr:rowOff>
              </to>
            </anchor>
          </objectPr>
        </oleObject>
      </mc:Choice>
      <mc:Fallback>
        <oleObject progId="Equation.3" shapeId="147482" r:id="rId4"/>
      </mc:Fallback>
    </mc:AlternateContent>
    <mc:AlternateContent xmlns:mc="http://schemas.openxmlformats.org/markup-compatibility/2006">
      <mc:Choice Requires="x14">
        <oleObject progId="Equation.3" shapeId="147483" r:id="rId6">
          <objectPr defaultSize="0" autoPict="0" r:id="rId7">
            <anchor moveWithCells="1" sizeWithCells="1">
              <from>
                <xdr:col>0</xdr:col>
                <xdr:colOff>9525</xdr:colOff>
                <xdr:row>71</xdr:row>
                <xdr:rowOff>28575</xdr:rowOff>
              </from>
              <to>
                <xdr:col>10</xdr:col>
                <xdr:colOff>428625</xdr:colOff>
                <xdr:row>76</xdr:row>
                <xdr:rowOff>142875</xdr:rowOff>
              </to>
            </anchor>
          </objectPr>
        </oleObject>
      </mc:Choice>
      <mc:Fallback>
        <oleObject progId="Equation.3" shapeId="14748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6"/>
  <sheetViews>
    <sheetView zoomScale="75" zoomScaleNormal="100" zoomScaleSheetLayoutView="100" workbookViewId="0">
      <selection sqref="A1:G1"/>
    </sheetView>
  </sheetViews>
  <sheetFormatPr defaultColWidth="13.7109375" defaultRowHeight="12.75" x14ac:dyDescent="0.2"/>
  <cols>
    <col min="1" max="7" width="9.140625" style="1" customWidth="1"/>
    <col min="8" max="8" width="14.85546875" style="1" customWidth="1"/>
    <col min="9" max="13" width="11.85546875" style="1" customWidth="1"/>
    <col min="14" max="14" width="12.7109375" style="1" customWidth="1"/>
    <col min="15" max="20" width="10.140625" style="1" customWidth="1"/>
    <col min="21" max="16384" width="13.7109375" style="1"/>
  </cols>
  <sheetData>
    <row r="1" spans="1:22" s="25" customFormat="1" ht="93.75" customHeight="1" x14ac:dyDescent="0.2">
      <c r="A1" s="90" t="s">
        <v>39</v>
      </c>
      <c r="B1" s="90"/>
      <c r="C1" s="90"/>
      <c r="D1" s="90"/>
      <c r="E1" s="90"/>
      <c r="F1" s="90"/>
      <c r="G1" s="90"/>
      <c r="I1" s="90" t="s">
        <v>40</v>
      </c>
      <c r="J1" s="90"/>
      <c r="K1" s="90"/>
      <c r="L1" s="90"/>
      <c r="M1" s="90"/>
      <c r="N1" s="24"/>
      <c r="U1" s="24"/>
      <c r="V1" s="24"/>
    </row>
    <row r="2" spans="1:22" ht="172.5" x14ac:dyDescent="0.2">
      <c r="A2" s="9" t="s">
        <v>0</v>
      </c>
      <c r="B2" s="9" t="s">
        <v>10</v>
      </c>
      <c r="C2" s="9" t="s">
        <v>5</v>
      </c>
      <c r="D2" s="9" t="s">
        <v>6</v>
      </c>
      <c r="E2" s="9" t="s">
        <v>7</v>
      </c>
      <c r="F2" s="9" t="s">
        <v>8</v>
      </c>
      <c r="I2" s="9" t="s">
        <v>9</v>
      </c>
      <c r="J2" s="9" t="s">
        <v>5</v>
      </c>
      <c r="K2" s="9" t="s">
        <v>6</v>
      </c>
      <c r="L2" s="9" t="s">
        <v>7</v>
      </c>
      <c r="M2" s="9" t="s">
        <v>8</v>
      </c>
      <c r="V2" s="3"/>
    </row>
    <row r="3" spans="1:22" ht="15" x14ac:dyDescent="0.2">
      <c r="A3" s="7">
        <f>B3/25</f>
        <v>0.4</v>
      </c>
      <c r="B3" s="23">
        <v>10</v>
      </c>
      <c r="C3" s="20">
        <f>B3/(25-B3)</f>
        <v>0.66666666666666663</v>
      </c>
      <c r="D3" s="20">
        <f>C3*A3</f>
        <v>0.26666666666666666</v>
      </c>
      <c r="E3" s="8">
        <f>F3*A3</f>
        <v>1.6</v>
      </c>
      <c r="F3" s="8">
        <f>1/(25-B3)*60</f>
        <v>4</v>
      </c>
      <c r="I3" s="14">
        <f t="shared" ref="I3:I34" si="0">(1-0.8)*0.8^J3</f>
        <v>0.19999999999999996</v>
      </c>
      <c r="J3" s="21">
        <v>0</v>
      </c>
      <c r="K3" s="15">
        <v>0</v>
      </c>
      <c r="L3" s="16">
        <f t="shared" ref="L3:L34" si="1">J3*2.4</f>
        <v>0</v>
      </c>
      <c r="M3" s="16">
        <f t="shared" ref="M3:M34" si="2">L3+2.4</f>
        <v>2.4</v>
      </c>
      <c r="V3" s="3"/>
    </row>
    <row r="4" spans="1:22" ht="15" x14ac:dyDescent="0.2">
      <c r="A4" s="7">
        <f t="shared" ref="A4:A17" si="3">B4/25</f>
        <v>0.44</v>
      </c>
      <c r="B4" s="23">
        <v>11</v>
      </c>
      <c r="C4" s="20">
        <f t="shared" ref="C4:C17" si="4">B4/(25-B4)</f>
        <v>0.7857142857142857</v>
      </c>
      <c r="D4" s="20">
        <f t="shared" ref="D4:D17" si="5">C4*A4</f>
        <v>0.3457142857142857</v>
      </c>
      <c r="E4" s="8">
        <f t="shared" ref="E4:E17" si="6">F4*A4</f>
        <v>1.8857142857142857</v>
      </c>
      <c r="F4" s="8">
        <f t="shared" ref="F4:F17" si="7">1/(25-B4)*60</f>
        <v>4.2857142857142856</v>
      </c>
      <c r="I4" s="84">
        <f t="shared" si="0"/>
        <v>0.15999999999999998</v>
      </c>
      <c r="J4" s="21">
        <v>1</v>
      </c>
      <c r="K4" s="15">
        <v>0</v>
      </c>
      <c r="L4" s="16">
        <f t="shared" si="1"/>
        <v>2.4</v>
      </c>
      <c r="M4" s="16">
        <f t="shared" si="2"/>
        <v>4.8</v>
      </c>
      <c r="V4" s="3"/>
    </row>
    <row r="5" spans="1:22" ht="15" x14ac:dyDescent="0.2">
      <c r="A5" s="7">
        <f t="shared" si="3"/>
        <v>0.48</v>
      </c>
      <c r="B5" s="23">
        <v>12</v>
      </c>
      <c r="C5" s="20">
        <f t="shared" si="4"/>
        <v>0.92307692307692313</v>
      </c>
      <c r="D5" s="20">
        <f t="shared" si="5"/>
        <v>0.44307692307692309</v>
      </c>
      <c r="E5" s="8">
        <f t="shared" si="6"/>
        <v>2.2153846153846155</v>
      </c>
      <c r="F5" s="8">
        <f t="shared" si="7"/>
        <v>4.6153846153846159</v>
      </c>
      <c r="I5" s="83">
        <f t="shared" si="0"/>
        <v>0.128</v>
      </c>
      <c r="J5" s="21">
        <v>2</v>
      </c>
      <c r="K5" s="15">
        <f t="shared" ref="K5:K36" si="8">J5-1</f>
        <v>1</v>
      </c>
      <c r="L5" s="16">
        <f t="shared" si="1"/>
        <v>4.8</v>
      </c>
      <c r="M5" s="16">
        <f t="shared" si="2"/>
        <v>7.1999999999999993</v>
      </c>
      <c r="V5" s="3"/>
    </row>
    <row r="6" spans="1:22" ht="15" x14ac:dyDescent="0.2">
      <c r="A6" s="7">
        <f t="shared" si="3"/>
        <v>0.52</v>
      </c>
      <c r="B6" s="23">
        <v>13</v>
      </c>
      <c r="C6" s="20">
        <f t="shared" si="4"/>
        <v>1.0833333333333333</v>
      </c>
      <c r="D6" s="20">
        <f t="shared" si="5"/>
        <v>0.56333333333333335</v>
      </c>
      <c r="E6" s="8">
        <f t="shared" si="6"/>
        <v>2.6</v>
      </c>
      <c r="F6" s="8">
        <f t="shared" si="7"/>
        <v>5</v>
      </c>
      <c r="I6" s="14">
        <f t="shared" si="0"/>
        <v>0.1024</v>
      </c>
      <c r="J6" s="21">
        <v>3</v>
      </c>
      <c r="K6" s="15">
        <f t="shared" si="8"/>
        <v>2</v>
      </c>
      <c r="L6" s="16">
        <f t="shared" si="1"/>
        <v>7.1999999999999993</v>
      </c>
      <c r="M6" s="16">
        <f t="shared" si="2"/>
        <v>9.6</v>
      </c>
      <c r="V6" s="3"/>
    </row>
    <row r="7" spans="1:22" ht="15" x14ac:dyDescent="0.2">
      <c r="A7" s="7">
        <f t="shared" si="3"/>
        <v>0.56000000000000005</v>
      </c>
      <c r="B7" s="23">
        <v>14</v>
      </c>
      <c r="C7" s="20">
        <f t="shared" si="4"/>
        <v>1.2727272727272727</v>
      </c>
      <c r="D7" s="20">
        <f t="shared" si="5"/>
        <v>0.71272727272727276</v>
      </c>
      <c r="E7" s="8">
        <f t="shared" si="6"/>
        <v>3.0545454545454551</v>
      </c>
      <c r="F7" s="8">
        <f t="shared" si="7"/>
        <v>5.454545454545455</v>
      </c>
      <c r="I7" s="14">
        <f t="shared" si="0"/>
        <v>8.1920000000000021E-2</v>
      </c>
      <c r="J7" s="21">
        <v>4</v>
      </c>
      <c r="K7" s="15">
        <f t="shared" si="8"/>
        <v>3</v>
      </c>
      <c r="L7" s="16">
        <f t="shared" si="1"/>
        <v>9.6</v>
      </c>
      <c r="M7" s="16">
        <f t="shared" si="2"/>
        <v>12</v>
      </c>
      <c r="V7" s="3"/>
    </row>
    <row r="8" spans="1:22" ht="15" x14ac:dyDescent="0.2">
      <c r="A8" s="7">
        <f t="shared" si="3"/>
        <v>0.6</v>
      </c>
      <c r="B8" s="23">
        <v>15</v>
      </c>
      <c r="C8" s="20">
        <f t="shared" si="4"/>
        <v>1.5</v>
      </c>
      <c r="D8" s="20">
        <f t="shared" si="5"/>
        <v>0.89999999999999991</v>
      </c>
      <c r="E8" s="8">
        <f t="shared" si="6"/>
        <v>3.5999999999999996</v>
      </c>
      <c r="F8" s="8">
        <f t="shared" si="7"/>
        <v>6</v>
      </c>
      <c r="I8" s="14">
        <f t="shared" si="0"/>
        <v>6.5536000000000025E-2</v>
      </c>
      <c r="J8" s="21">
        <v>5</v>
      </c>
      <c r="K8" s="15">
        <f t="shared" si="8"/>
        <v>4</v>
      </c>
      <c r="L8" s="16">
        <f t="shared" si="1"/>
        <v>12</v>
      </c>
      <c r="M8" s="16">
        <f t="shared" si="2"/>
        <v>14.4</v>
      </c>
      <c r="V8" s="3"/>
    </row>
    <row r="9" spans="1:22" ht="15" x14ac:dyDescent="0.2">
      <c r="A9" s="7">
        <f t="shared" si="3"/>
        <v>0.64</v>
      </c>
      <c r="B9" s="23">
        <v>16</v>
      </c>
      <c r="C9" s="20">
        <f t="shared" si="4"/>
        <v>1.7777777777777777</v>
      </c>
      <c r="D9" s="20">
        <f t="shared" si="5"/>
        <v>1.1377777777777778</v>
      </c>
      <c r="E9" s="8">
        <f t="shared" si="6"/>
        <v>4.2666666666666666</v>
      </c>
      <c r="F9" s="8">
        <f t="shared" si="7"/>
        <v>6.6666666666666661</v>
      </c>
      <c r="I9" s="14">
        <f t="shared" si="0"/>
        <v>5.2428800000000018E-2</v>
      </c>
      <c r="J9" s="21">
        <v>6</v>
      </c>
      <c r="K9" s="15">
        <f t="shared" si="8"/>
        <v>5</v>
      </c>
      <c r="L9" s="16">
        <f t="shared" si="1"/>
        <v>14.399999999999999</v>
      </c>
      <c r="M9" s="16">
        <f t="shared" si="2"/>
        <v>16.799999999999997</v>
      </c>
      <c r="V9" s="3"/>
    </row>
    <row r="10" spans="1:22" ht="15" x14ac:dyDescent="0.2">
      <c r="A10" s="7">
        <f t="shared" si="3"/>
        <v>0.68</v>
      </c>
      <c r="B10" s="23">
        <v>17</v>
      </c>
      <c r="C10" s="20">
        <f t="shared" si="4"/>
        <v>2.125</v>
      </c>
      <c r="D10" s="20">
        <f t="shared" si="5"/>
        <v>1.4450000000000001</v>
      </c>
      <c r="E10" s="8">
        <f t="shared" si="6"/>
        <v>5.1000000000000005</v>
      </c>
      <c r="F10" s="8">
        <f t="shared" si="7"/>
        <v>7.5</v>
      </c>
      <c r="I10" s="14">
        <f t="shared" si="0"/>
        <v>4.1943040000000022E-2</v>
      </c>
      <c r="J10" s="21">
        <v>7</v>
      </c>
      <c r="K10" s="15">
        <f t="shared" si="8"/>
        <v>6</v>
      </c>
      <c r="L10" s="16">
        <f t="shared" si="1"/>
        <v>16.8</v>
      </c>
      <c r="M10" s="16">
        <f t="shared" si="2"/>
        <v>19.2</v>
      </c>
      <c r="V10" s="3"/>
    </row>
    <row r="11" spans="1:22" ht="15" x14ac:dyDescent="0.2">
      <c r="A11" s="7">
        <f t="shared" si="3"/>
        <v>0.72</v>
      </c>
      <c r="B11" s="23">
        <v>18</v>
      </c>
      <c r="C11" s="20">
        <f t="shared" si="4"/>
        <v>2.5714285714285716</v>
      </c>
      <c r="D11" s="20">
        <f t="shared" si="5"/>
        <v>1.8514285714285714</v>
      </c>
      <c r="E11" s="8">
        <f t="shared" si="6"/>
        <v>6.1714285714285708</v>
      </c>
      <c r="F11" s="8">
        <f t="shared" si="7"/>
        <v>8.5714285714285712</v>
      </c>
      <c r="I11" s="14">
        <f t="shared" si="0"/>
        <v>3.3554432000000023E-2</v>
      </c>
      <c r="J11" s="21">
        <v>8</v>
      </c>
      <c r="K11" s="15">
        <f t="shared" si="8"/>
        <v>7</v>
      </c>
      <c r="L11" s="16">
        <f t="shared" si="1"/>
        <v>19.2</v>
      </c>
      <c r="M11" s="16">
        <f t="shared" si="2"/>
        <v>21.599999999999998</v>
      </c>
      <c r="V11" s="3"/>
    </row>
    <row r="12" spans="1:22" ht="15.75" thickBot="1" x14ac:dyDescent="0.25">
      <c r="A12" s="7">
        <f t="shared" si="3"/>
        <v>0.76</v>
      </c>
      <c r="B12" s="23">
        <v>19</v>
      </c>
      <c r="C12" s="20">
        <f t="shared" si="4"/>
        <v>3.1666666666666665</v>
      </c>
      <c r="D12" s="20">
        <f t="shared" si="5"/>
        <v>2.4066666666666667</v>
      </c>
      <c r="E12" s="8">
        <f t="shared" si="6"/>
        <v>7.6</v>
      </c>
      <c r="F12" s="8">
        <f t="shared" si="7"/>
        <v>10</v>
      </c>
      <c r="I12" s="14">
        <f t="shared" si="0"/>
        <v>2.6843545600000018E-2</v>
      </c>
      <c r="J12" s="21">
        <v>9</v>
      </c>
      <c r="K12" s="15">
        <f t="shared" si="8"/>
        <v>8</v>
      </c>
      <c r="L12" s="16">
        <f t="shared" si="1"/>
        <v>21.599999999999998</v>
      </c>
      <c r="M12" s="16">
        <f t="shared" si="2"/>
        <v>23.999999999999996</v>
      </c>
      <c r="V12" s="3"/>
    </row>
    <row r="13" spans="1:22" ht="16.5" thickBot="1" x14ac:dyDescent="0.3">
      <c r="A13" s="55">
        <f t="shared" si="3"/>
        <v>0.8</v>
      </c>
      <c r="B13" s="56">
        <v>20</v>
      </c>
      <c r="C13" s="57">
        <f t="shared" si="4"/>
        <v>4</v>
      </c>
      <c r="D13" s="57">
        <f t="shared" si="5"/>
        <v>3.2</v>
      </c>
      <c r="E13" s="58">
        <f t="shared" si="6"/>
        <v>9.6000000000000014</v>
      </c>
      <c r="F13" s="59">
        <f t="shared" si="7"/>
        <v>12</v>
      </c>
      <c r="I13" s="14">
        <f t="shared" si="0"/>
        <v>2.147483648000002E-2</v>
      </c>
      <c r="J13" s="21">
        <v>10</v>
      </c>
      <c r="K13" s="15">
        <f t="shared" si="8"/>
        <v>9</v>
      </c>
      <c r="L13" s="16">
        <f t="shared" si="1"/>
        <v>24</v>
      </c>
      <c r="M13" s="16">
        <f t="shared" si="2"/>
        <v>26.4</v>
      </c>
      <c r="V13" s="3"/>
    </row>
    <row r="14" spans="1:22" ht="15" x14ac:dyDescent="0.2">
      <c r="A14" s="7">
        <f t="shared" si="3"/>
        <v>0.84</v>
      </c>
      <c r="B14" s="23">
        <v>21</v>
      </c>
      <c r="C14" s="20">
        <f t="shared" si="4"/>
        <v>5.25</v>
      </c>
      <c r="D14" s="20">
        <f t="shared" si="5"/>
        <v>4.41</v>
      </c>
      <c r="E14" s="8">
        <f t="shared" si="6"/>
        <v>12.6</v>
      </c>
      <c r="F14" s="8">
        <f t="shared" si="7"/>
        <v>15</v>
      </c>
      <c r="I14" s="14">
        <f t="shared" si="0"/>
        <v>1.7179869184000014E-2</v>
      </c>
      <c r="J14" s="21">
        <v>11</v>
      </c>
      <c r="K14" s="15">
        <f t="shared" si="8"/>
        <v>10</v>
      </c>
      <c r="L14" s="16">
        <f t="shared" si="1"/>
        <v>26.4</v>
      </c>
      <c r="M14" s="16">
        <f t="shared" si="2"/>
        <v>28.799999999999997</v>
      </c>
      <c r="V14" s="3"/>
    </row>
    <row r="15" spans="1:22" ht="15" x14ac:dyDescent="0.2">
      <c r="A15" s="7">
        <f t="shared" si="3"/>
        <v>0.88</v>
      </c>
      <c r="B15" s="23">
        <v>22</v>
      </c>
      <c r="C15" s="20">
        <f t="shared" si="4"/>
        <v>7.333333333333333</v>
      </c>
      <c r="D15" s="20">
        <f t="shared" si="5"/>
        <v>6.4533333333333331</v>
      </c>
      <c r="E15" s="8">
        <f t="shared" si="6"/>
        <v>17.600000000000001</v>
      </c>
      <c r="F15" s="8">
        <f t="shared" si="7"/>
        <v>20</v>
      </c>
      <c r="I15" s="14">
        <f t="shared" si="0"/>
        <v>1.3743895347200016E-2</v>
      </c>
      <c r="J15" s="21">
        <v>12</v>
      </c>
      <c r="K15" s="15">
        <f t="shared" si="8"/>
        <v>11</v>
      </c>
      <c r="L15" s="16">
        <f t="shared" si="1"/>
        <v>28.799999999999997</v>
      </c>
      <c r="M15" s="16">
        <f t="shared" si="2"/>
        <v>31.199999999999996</v>
      </c>
      <c r="V15" s="3"/>
    </row>
    <row r="16" spans="1:22" ht="15" x14ac:dyDescent="0.2">
      <c r="A16" s="7">
        <f t="shared" si="3"/>
        <v>0.92</v>
      </c>
      <c r="B16" s="23">
        <v>23</v>
      </c>
      <c r="C16" s="20">
        <f t="shared" si="4"/>
        <v>11.5</v>
      </c>
      <c r="D16" s="20">
        <f t="shared" si="5"/>
        <v>10.58</v>
      </c>
      <c r="E16" s="8">
        <f t="shared" si="6"/>
        <v>27.6</v>
      </c>
      <c r="F16" s="8">
        <f t="shared" si="7"/>
        <v>30</v>
      </c>
      <c r="I16" s="14">
        <f t="shared" si="0"/>
        <v>1.0995116277760014E-2</v>
      </c>
      <c r="J16" s="21">
        <v>13</v>
      </c>
      <c r="K16" s="15">
        <f t="shared" si="8"/>
        <v>12</v>
      </c>
      <c r="L16" s="16">
        <f t="shared" si="1"/>
        <v>31.2</v>
      </c>
      <c r="M16" s="16">
        <f t="shared" si="2"/>
        <v>33.6</v>
      </c>
      <c r="V16" s="3"/>
    </row>
    <row r="17" spans="1:22" ht="15" x14ac:dyDescent="0.2">
      <c r="A17" s="7">
        <f t="shared" si="3"/>
        <v>0.96</v>
      </c>
      <c r="B17" s="23">
        <v>24</v>
      </c>
      <c r="C17" s="20">
        <f t="shared" si="4"/>
        <v>24</v>
      </c>
      <c r="D17" s="20">
        <f t="shared" si="5"/>
        <v>23.04</v>
      </c>
      <c r="E17" s="8">
        <f t="shared" si="6"/>
        <v>57.599999999999994</v>
      </c>
      <c r="F17" s="8">
        <f t="shared" si="7"/>
        <v>60</v>
      </c>
      <c r="I17" s="14">
        <f t="shared" si="0"/>
        <v>8.7960930222080111E-3</v>
      </c>
      <c r="J17" s="21">
        <v>14</v>
      </c>
      <c r="K17" s="15">
        <f t="shared" si="8"/>
        <v>13</v>
      </c>
      <c r="L17" s="16">
        <f t="shared" si="1"/>
        <v>33.6</v>
      </c>
      <c r="M17" s="16">
        <f t="shared" si="2"/>
        <v>36</v>
      </c>
      <c r="V17" s="3"/>
    </row>
    <row r="18" spans="1:22" ht="15" x14ac:dyDescent="0.2">
      <c r="I18" s="14">
        <f t="shared" si="0"/>
        <v>7.0368744177664103E-3</v>
      </c>
      <c r="J18" s="21">
        <v>15</v>
      </c>
      <c r="K18" s="15">
        <f t="shared" si="8"/>
        <v>14</v>
      </c>
      <c r="L18" s="16">
        <f t="shared" si="1"/>
        <v>36</v>
      </c>
      <c r="M18" s="16">
        <f t="shared" si="2"/>
        <v>38.4</v>
      </c>
      <c r="O18" s="3"/>
      <c r="P18" s="3"/>
      <c r="Q18" s="3"/>
      <c r="R18" s="3"/>
      <c r="S18" s="3"/>
      <c r="T18" s="3"/>
      <c r="U18" s="3"/>
      <c r="V18" s="3"/>
    </row>
    <row r="19" spans="1:22" ht="15" x14ac:dyDescent="0.2">
      <c r="I19" s="14">
        <f t="shared" si="0"/>
        <v>5.6294995342131282E-3</v>
      </c>
      <c r="J19" s="21">
        <v>16</v>
      </c>
      <c r="K19" s="15">
        <f t="shared" si="8"/>
        <v>15</v>
      </c>
      <c r="L19" s="16">
        <f t="shared" si="1"/>
        <v>38.4</v>
      </c>
      <c r="M19" s="16">
        <f t="shared" si="2"/>
        <v>40.799999999999997</v>
      </c>
      <c r="O19" s="3"/>
      <c r="P19" s="3"/>
      <c r="Q19" s="3"/>
      <c r="R19" s="3"/>
      <c r="S19" s="3"/>
      <c r="T19" s="3"/>
      <c r="U19" s="3"/>
      <c r="V19" s="3"/>
    </row>
    <row r="20" spans="1:22" ht="15" x14ac:dyDescent="0.2">
      <c r="I20" s="14">
        <f t="shared" si="0"/>
        <v>4.5035996273705033E-3</v>
      </c>
      <c r="J20" s="21">
        <v>17</v>
      </c>
      <c r="K20" s="15">
        <f t="shared" si="8"/>
        <v>16</v>
      </c>
      <c r="L20" s="16">
        <f t="shared" si="1"/>
        <v>40.799999999999997</v>
      </c>
      <c r="M20" s="16">
        <f t="shared" si="2"/>
        <v>43.199999999999996</v>
      </c>
      <c r="O20" s="3"/>
      <c r="P20" s="3"/>
      <c r="Q20" s="3"/>
      <c r="R20" s="3"/>
      <c r="S20" s="3"/>
      <c r="T20" s="3"/>
      <c r="U20" s="3"/>
      <c r="V20" s="3"/>
    </row>
    <row r="21" spans="1:22" ht="15" x14ac:dyDescent="0.2">
      <c r="I21" s="14">
        <f t="shared" si="0"/>
        <v>3.6028797018964023E-3</v>
      </c>
      <c r="J21" s="21">
        <v>18</v>
      </c>
      <c r="K21" s="15">
        <f t="shared" si="8"/>
        <v>17</v>
      </c>
      <c r="L21" s="16">
        <f t="shared" si="1"/>
        <v>43.199999999999996</v>
      </c>
      <c r="M21" s="16">
        <f t="shared" si="2"/>
        <v>45.599999999999994</v>
      </c>
      <c r="O21" s="3"/>
      <c r="P21" s="3"/>
      <c r="Q21" s="3"/>
      <c r="R21" s="3"/>
      <c r="S21" s="3"/>
      <c r="T21" s="3"/>
      <c r="U21" s="3"/>
      <c r="V21" s="3"/>
    </row>
    <row r="22" spans="1:22" ht="15" x14ac:dyDescent="0.2">
      <c r="I22" s="14">
        <f t="shared" si="0"/>
        <v>2.8823037615171225E-3</v>
      </c>
      <c r="J22" s="21">
        <v>19</v>
      </c>
      <c r="K22" s="15">
        <f t="shared" si="8"/>
        <v>18</v>
      </c>
      <c r="L22" s="16">
        <f t="shared" si="1"/>
        <v>45.6</v>
      </c>
      <c r="M22" s="16">
        <f t="shared" si="2"/>
        <v>48</v>
      </c>
      <c r="O22" s="3"/>
      <c r="P22" s="3"/>
      <c r="Q22" s="3"/>
      <c r="R22" s="3"/>
      <c r="S22" s="3"/>
      <c r="T22" s="3"/>
      <c r="U22" s="3"/>
      <c r="V22" s="3"/>
    </row>
    <row r="23" spans="1:22" ht="15" x14ac:dyDescent="0.2">
      <c r="I23" s="14">
        <f t="shared" si="0"/>
        <v>2.3058430092136985E-3</v>
      </c>
      <c r="J23" s="21">
        <v>20</v>
      </c>
      <c r="K23" s="15">
        <f t="shared" si="8"/>
        <v>19</v>
      </c>
      <c r="L23" s="16">
        <f t="shared" si="1"/>
        <v>48</v>
      </c>
      <c r="M23" s="16">
        <f t="shared" si="2"/>
        <v>50.4</v>
      </c>
      <c r="O23" s="3"/>
      <c r="P23" s="3"/>
      <c r="Q23" s="3"/>
      <c r="R23" s="3"/>
      <c r="S23" s="3"/>
      <c r="T23" s="3"/>
      <c r="U23" s="3"/>
      <c r="V23" s="3"/>
    </row>
    <row r="24" spans="1:22" ht="15" x14ac:dyDescent="0.2">
      <c r="I24" s="14">
        <f t="shared" si="0"/>
        <v>1.8446744073709592E-3</v>
      </c>
      <c r="J24" s="21">
        <v>21</v>
      </c>
      <c r="K24" s="15">
        <f t="shared" si="8"/>
        <v>20</v>
      </c>
      <c r="L24" s="16">
        <f t="shared" si="1"/>
        <v>50.4</v>
      </c>
      <c r="M24" s="16">
        <f t="shared" si="2"/>
        <v>52.8</v>
      </c>
      <c r="O24" s="7"/>
      <c r="P24" s="6"/>
      <c r="Q24" s="8"/>
      <c r="R24" s="8"/>
      <c r="S24" s="8"/>
      <c r="T24" s="8"/>
      <c r="U24" s="3"/>
      <c r="V24" s="3"/>
    </row>
    <row r="25" spans="1:22" ht="15" x14ac:dyDescent="0.2">
      <c r="I25" s="14">
        <f t="shared" si="0"/>
        <v>1.4757395258967671E-3</v>
      </c>
      <c r="J25" s="21">
        <v>22</v>
      </c>
      <c r="K25" s="15">
        <f t="shared" si="8"/>
        <v>21</v>
      </c>
      <c r="L25" s="16">
        <f t="shared" si="1"/>
        <v>52.8</v>
      </c>
      <c r="M25" s="16">
        <f t="shared" si="2"/>
        <v>55.199999999999996</v>
      </c>
      <c r="O25" s="7"/>
      <c r="P25" s="6"/>
      <c r="Q25" s="8"/>
      <c r="R25" s="8"/>
      <c r="S25" s="8"/>
      <c r="T25" s="8"/>
      <c r="U25" s="3"/>
      <c r="V25" s="3"/>
    </row>
    <row r="26" spans="1:22" ht="15" x14ac:dyDescent="0.2">
      <c r="I26" s="14">
        <f t="shared" si="0"/>
        <v>1.180591620717414E-3</v>
      </c>
      <c r="J26" s="21">
        <v>23</v>
      </c>
      <c r="K26" s="15">
        <f t="shared" si="8"/>
        <v>22</v>
      </c>
      <c r="L26" s="16">
        <f t="shared" si="1"/>
        <v>55.199999999999996</v>
      </c>
      <c r="M26" s="16">
        <f t="shared" si="2"/>
        <v>57.599999999999994</v>
      </c>
      <c r="O26" s="7"/>
      <c r="P26" s="6"/>
      <c r="Q26" s="8"/>
      <c r="R26" s="8"/>
      <c r="S26" s="8"/>
      <c r="T26" s="8"/>
      <c r="U26" s="3"/>
      <c r="V26" s="3"/>
    </row>
    <row r="27" spans="1:22" ht="15" x14ac:dyDescent="0.2">
      <c r="I27" s="14">
        <f t="shared" si="0"/>
        <v>9.4447329657393114E-4</v>
      </c>
      <c r="J27" s="21">
        <v>24</v>
      </c>
      <c r="K27" s="15">
        <f t="shared" si="8"/>
        <v>23</v>
      </c>
      <c r="L27" s="16">
        <f t="shared" si="1"/>
        <v>57.599999999999994</v>
      </c>
      <c r="M27" s="16">
        <f t="shared" si="2"/>
        <v>59.999999999999993</v>
      </c>
      <c r="O27" s="7"/>
      <c r="P27" s="6"/>
      <c r="Q27" s="8"/>
      <c r="R27" s="8"/>
      <c r="S27" s="8"/>
      <c r="T27" s="8"/>
      <c r="U27" s="3"/>
      <c r="V27" s="3"/>
    </row>
    <row r="28" spans="1:22" ht="15" x14ac:dyDescent="0.2">
      <c r="I28" s="14">
        <f t="shared" si="0"/>
        <v>7.55578637259145E-4</v>
      </c>
      <c r="J28" s="21">
        <v>25</v>
      </c>
      <c r="K28" s="15">
        <f t="shared" si="8"/>
        <v>24</v>
      </c>
      <c r="L28" s="16">
        <f t="shared" si="1"/>
        <v>60</v>
      </c>
      <c r="M28" s="16">
        <f t="shared" si="2"/>
        <v>62.4</v>
      </c>
      <c r="O28" s="7"/>
      <c r="P28" s="6"/>
      <c r="Q28" s="8"/>
      <c r="R28" s="8"/>
      <c r="S28" s="8"/>
      <c r="T28" s="8"/>
      <c r="U28" s="3"/>
      <c r="V28" s="3"/>
    </row>
    <row r="29" spans="1:22" ht="15" x14ac:dyDescent="0.2">
      <c r="I29" s="14">
        <f t="shared" si="0"/>
        <v>6.0446290980731613E-4</v>
      </c>
      <c r="J29" s="21">
        <v>26</v>
      </c>
      <c r="K29" s="15">
        <f t="shared" si="8"/>
        <v>25</v>
      </c>
      <c r="L29" s="16">
        <f t="shared" si="1"/>
        <v>62.4</v>
      </c>
      <c r="M29" s="16">
        <f t="shared" si="2"/>
        <v>64.8</v>
      </c>
      <c r="O29" s="7"/>
      <c r="P29" s="6"/>
      <c r="Q29" s="8"/>
      <c r="R29" s="8"/>
      <c r="S29" s="8"/>
      <c r="T29" s="8"/>
      <c r="U29" s="3"/>
      <c r="V29" s="3"/>
    </row>
    <row r="30" spans="1:22" ht="15" x14ac:dyDescent="0.2">
      <c r="I30" s="14">
        <f t="shared" si="0"/>
        <v>4.835703278458529E-4</v>
      </c>
      <c r="J30" s="21">
        <v>27</v>
      </c>
      <c r="K30" s="15">
        <f t="shared" si="8"/>
        <v>26</v>
      </c>
      <c r="L30" s="16">
        <f t="shared" si="1"/>
        <v>64.8</v>
      </c>
      <c r="M30" s="16">
        <f t="shared" si="2"/>
        <v>67.2</v>
      </c>
      <c r="O30" s="7"/>
      <c r="P30" s="6"/>
      <c r="Q30" s="8"/>
      <c r="R30" s="8"/>
      <c r="S30" s="8"/>
      <c r="T30" s="8"/>
      <c r="U30" s="3"/>
      <c r="V30" s="3"/>
    </row>
    <row r="31" spans="1:22" ht="15" x14ac:dyDescent="0.2">
      <c r="I31" s="14">
        <f t="shared" si="0"/>
        <v>3.8685626227668245E-4</v>
      </c>
      <c r="J31" s="21">
        <v>28</v>
      </c>
      <c r="K31" s="15">
        <f t="shared" si="8"/>
        <v>27</v>
      </c>
      <c r="L31" s="16">
        <f t="shared" si="1"/>
        <v>67.2</v>
      </c>
      <c r="M31" s="16">
        <f t="shared" si="2"/>
        <v>69.600000000000009</v>
      </c>
      <c r="O31" s="7"/>
      <c r="P31" s="6"/>
      <c r="Q31" s="8"/>
      <c r="R31" s="8"/>
      <c r="S31" s="8"/>
      <c r="T31" s="8"/>
      <c r="U31" s="3"/>
      <c r="V31" s="3"/>
    </row>
    <row r="32" spans="1:22" ht="15" x14ac:dyDescent="0.2">
      <c r="I32" s="14">
        <f t="shared" si="0"/>
        <v>3.0948500982134596E-4</v>
      </c>
      <c r="J32" s="21">
        <v>29</v>
      </c>
      <c r="K32" s="15">
        <f t="shared" si="8"/>
        <v>28</v>
      </c>
      <c r="L32" s="16">
        <f t="shared" si="1"/>
        <v>69.599999999999994</v>
      </c>
      <c r="M32" s="16">
        <f t="shared" si="2"/>
        <v>72</v>
      </c>
      <c r="O32" s="7"/>
      <c r="P32" s="6"/>
      <c r="Q32" s="8"/>
      <c r="R32" s="8"/>
      <c r="S32" s="8"/>
      <c r="T32" s="8"/>
      <c r="U32" s="3"/>
      <c r="V32" s="3"/>
    </row>
    <row r="33" spans="9:22" ht="15" x14ac:dyDescent="0.2">
      <c r="I33" s="14">
        <f t="shared" si="0"/>
        <v>2.4758800785707678E-4</v>
      </c>
      <c r="J33" s="21">
        <v>30</v>
      </c>
      <c r="K33" s="15">
        <f t="shared" si="8"/>
        <v>29</v>
      </c>
      <c r="L33" s="16">
        <f t="shared" si="1"/>
        <v>72</v>
      </c>
      <c r="M33" s="16">
        <f t="shared" si="2"/>
        <v>74.400000000000006</v>
      </c>
      <c r="O33" s="7"/>
      <c r="P33" s="6"/>
      <c r="Q33" s="8"/>
      <c r="R33" s="8"/>
      <c r="S33" s="8"/>
      <c r="T33" s="8"/>
      <c r="U33" s="3"/>
      <c r="V33" s="3"/>
    </row>
    <row r="34" spans="9:22" ht="15" x14ac:dyDescent="0.2">
      <c r="I34" s="14">
        <f t="shared" si="0"/>
        <v>1.9807040628566148E-4</v>
      </c>
      <c r="J34" s="21">
        <v>31</v>
      </c>
      <c r="K34" s="15">
        <f t="shared" si="8"/>
        <v>30</v>
      </c>
      <c r="L34" s="16">
        <f t="shared" si="1"/>
        <v>74.399999999999991</v>
      </c>
      <c r="M34" s="16">
        <f t="shared" si="2"/>
        <v>76.8</v>
      </c>
      <c r="O34" s="7"/>
      <c r="P34" s="6"/>
      <c r="Q34" s="8"/>
      <c r="R34" s="8"/>
      <c r="S34" s="8"/>
      <c r="T34" s="8"/>
      <c r="U34" s="3"/>
      <c r="V34" s="3"/>
    </row>
    <row r="35" spans="9:22" ht="15" x14ac:dyDescent="0.2">
      <c r="I35" s="14">
        <f t="shared" ref="I35:I52" si="9">(1-0.8)*0.8^J35</f>
        <v>1.584563250285292E-4</v>
      </c>
      <c r="J35" s="21">
        <v>32</v>
      </c>
      <c r="K35" s="15">
        <f t="shared" si="8"/>
        <v>31</v>
      </c>
      <c r="L35" s="16">
        <f t="shared" ref="L35:L53" si="10">J35*2.4</f>
        <v>76.8</v>
      </c>
      <c r="M35" s="16">
        <f t="shared" ref="M35:M53" si="11">L35+2.4</f>
        <v>79.2</v>
      </c>
      <c r="O35" s="7"/>
      <c r="P35" s="6"/>
      <c r="Q35" s="8"/>
      <c r="R35" s="8"/>
      <c r="S35" s="8"/>
      <c r="T35" s="8"/>
      <c r="U35" s="3"/>
      <c r="V35" s="3"/>
    </row>
    <row r="36" spans="9:22" ht="15" x14ac:dyDescent="0.2">
      <c r="I36" s="14">
        <f t="shared" si="9"/>
        <v>1.2676506002282336E-4</v>
      </c>
      <c r="J36" s="21">
        <v>33</v>
      </c>
      <c r="K36" s="15">
        <f t="shared" si="8"/>
        <v>32</v>
      </c>
      <c r="L36" s="16">
        <f t="shared" si="10"/>
        <v>79.2</v>
      </c>
      <c r="M36" s="16">
        <f t="shared" si="11"/>
        <v>81.600000000000009</v>
      </c>
      <c r="O36" s="7"/>
      <c r="P36" s="6"/>
      <c r="Q36" s="8"/>
      <c r="R36" s="8"/>
      <c r="S36" s="8"/>
      <c r="T36" s="8"/>
      <c r="U36" s="3"/>
      <c r="V36" s="3"/>
    </row>
    <row r="37" spans="9:22" ht="15" x14ac:dyDescent="0.2">
      <c r="I37" s="14">
        <f t="shared" si="9"/>
        <v>1.0141204801825872E-4</v>
      </c>
      <c r="J37" s="21">
        <v>34</v>
      </c>
      <c r="K37" s="15">
        <f t="shared" ref="K37:K53" si="12">J37-1</f>
        <v>33</v>
      </c>
      <c r="L37" s="16">
        <f t="shared" si="10"/>
        <v>81.599999999999994</v>
      </c>
      <c r="M37" s="16">
        <f t="shared" si="11"/>
        <v>84</v>
      </c>
      <c r="O37" s="7"/>
      <c r="P37" s="6"/>
      <c r="Q37" s="8"/>
      <c r="R37" s="8"/>
      <c r="S37" s="8"/>
      <c r="T37" s="8"/>
      <c r="U37" s="3"/>
      <c r="V37" s="3"/>
    </row>
    <row r="38" spans="9:22" ht="15" x14ac:dyDescent="0.2">
      <c r="I38" s="14">
        <f t="shared" si="9"/>
        <v>8.1129638414606962E-5</v>
      </c>
      <c r="J38" s="21">
        <v>35</v>
      </c>
      <c r="K38" s="15">
        <f t="shared" si="12"/>
        <v>34</v>
      </c>
      <c r="L38" s="16">
        <f t="shared" si="10"/>
        <v>84</v>
      </c>
      <c r="M38" s="16">
        <f t="shared" si="11"/>
        <v>86.4</v>
      </c>
      <c r="O38" s="7"/>
      <c r="P38" s="6"/>
      <c r="Q38" s="8"/>
      <c r="R38" s="8"/>
      <c r="S38" s="8"/>
      <c r="T38" s="8"/>
      <c r="U38" s="3"/>
      <c r="V38" s="3"/>
    </row>
    <row r="39" spans="9:22" ht="15" x14ac:dyDescent="0.2">
      <c r="I39" s="14">
        <f t="shared" si="9"/>
        <v>6.4903710731685594E-5</v>
      </c>
      <c r="J39" s="21">
        <v>36</v>
      </c>
      <c r="K39" s="15">
        <f t="shared" si="12"/>
        <v>35</v>
      </c>
      <c r="L39" s="16">
        <f t="shared" si="10"/>
        <v>86.399999999999991</v>
      </c>
      <c r="M39" s="16">
        <f t="shared" si="11"/>
        <v>88.8</v>
      </c>
      <c r="O39" s="3"/>
      <c r="P39" s="3"/>
      <c r="Q39" s="3"/>
      <c r="R39" s="3"/>
      <c r="S39" s="3"/>
      <c r="T39" s="3"/>
      <c r="U39" s="3"/>
      <c r="V39" s="3"/>
    </row>
    <row r="40" spans="9:22" ht="15" x14ac:dyDescent="0.2">
      <c r="I40" s="14">
        <f t="shared" si="9"/>
        <v>5.1922968585348471E-5</v>
      </c>
      <c r="J40" s="21">
        <v>37</v>
      </c>
      <c r="K40" s="15">
        <f t="shared" si="12"/>
        <v>36</v>
      </c>
      <c r="L40" s="16">
        <f t="shared" si="10"/>
        <v>88.8</v>
      </c>
      <c r="M40" s="16">
        <f t="shared" si="11"/>
        <v>91.2</v>
      </c>
      <c r="O40" s="3"/>
      <c r="P40" s="3"/>
      <c r="Q40" s="3"/>
      <c r="R40" s="3"/>
      <c r="S40" s="3"/>
      <c r="T40" s="3"/>
      <c r="U40" s="3"/>
      <c r="V40" s="3"/>
    </row>
    <row r="41" spans="9:22" ht="15" x14ac:dyDescent="0.2">
      <c r="I41" s="14">
        <f t="shared" si="9"/>
        <v>4.1538374868278781E-5</v>
      </c>
      <c r="J41" s="21">
        <v>38</v>
      </c>
      <c r="K41" s="15">
        <f t="shared" si="12"/>
        <v>37</v>
      </c>
      <c r="L41" s="16">
        <f t="shared" si="10"/>
        <v>91.2</v>
      </c>
      <c r="M41" s="16">
        <f t="shared" si="11"/>
        <v>93.600000000000009</v>
      </c>
      <c r="O41" s="3"/>
      <c r="P41" s="3"/>
      <c r="Q41" s="3"/>
      <c r="R41" s="3"/>
      <c r="S41" s="3"/>
      <c r="T41" s="3"/>
      <c r="U41" s="3"/>
      <c r="V41" s="3"/>
    </row>
    <row r="42" spans="9:22" ht="15" x14ac:dyDescent="0.2">
      <c r="I42" s="14">
        <f t="shared" si="9"/>
        <v>3.323069989462303E-5</v>
      </c>
      <c r="J42" s="21">
        <v>39</v>
      </c>
      <c r="K42" s="15">
        <f t="shared" si="12"/>
        <v>38</v>
      </c>
      <c r="L42" s="16">
        <f t="shared" si="10"/>
        <v>93.6</v>
      </c>
      <c r="M42" s="16">
        <f t="shared" si="11"/>
        <v>96</v>
      </c>
      <c r="O42" s="3"/>
      <c r="P42" s="3"/>
      <c r="Q42" s="3"/>
      <c r="R42" s="3"/>
      <c r="S42" s="3"/>
      <c r="T42" s="3"/>
      <c r="U42" s="3"/>
      <c r="V42" s="3"/>
    </row>
    <row r="43" spans="9:22" ht="15" x14ac:dyDescent="0.2">
      <c r="I43" s="14">
        <f t="shared" si="9"/>
        <v>2.6584559915698429E-5</v>
      </c>
      <c r="J43" s="21">
        <v>40</v>
      </c>
      <c r="K43" s="15">
        <f t="shared" si="12"/>
        <v>39</v>
      </c>
      <c r="L43" s="16">
        <f t="shared" si="10"/>
        <v>96</v>
      </c>
      <c r="M43" s="16">
        <f t="shared" si="11"/>
        <v>98.4</v>
      </c>
      <c r="O43" s="3"/>
      <c r="P43" s="3"/>
      <c r="Q43" s="3"/>
      <c r="R43" s="3"/>
      <c r="S43" s="3"/>
      <c r="T43" s="3"/>
      <c r="U43" s="3"/>
      <c r="V43" s="3"/>
    </row>
    <row r="44" spans="9:22" ht="15" x14ac:dyDescent="0.2">
      <c r="I44" s="14">
        <f t="shared" si="9"/>
        <v>2.1267647932558743E-5</v>
      </c>
      <c r="J44" s="21">
        <v>41</v>
      </c>
      <c r="K44" s="15">
        <f t="shared" si="12"/>
        <v>40</v>
      </c>
      <c r="L44" s="16">
        <f t="shared" si="10"/>
        <v>98.399999999999991</v>
      </c>
      <c r="M44" s="16">
        <f t="shared" si="11"/>
        <v>100.8</v>
      </c>
      <c r="O44" s="3"/>
      <c r="P44" s="3"/>
      <c r="Q44" s="3"/>
      <c r="R44" s="3"/>
      <c r="S44" s="3"/>
      <c r="T44" s="3"/>
      <c r="U44" s="3"/>
      <c r="V44" s="3"/>
    </row>
    <row r="45" spans="9:22" ht="15" x14ac:dyDescent="0.2">
      <c r="I45" s="14">
        <f t="shared" si="9"/>
        <v>1.7014118346046996E-5</v>
      </c>
      <c r="J45" s="21">
        <v>42</v>
      </c>
      <c r="K45" s="15">
        <f t="shared" si="12"/>
        <v>41</v>
      </c>
      <c r="L45" s="16">
        <f t="shared" si="10"/>
        <v>100.8</v>
      </c>
      <c r="M45" s="16">
        <f t="shared" si="11"/>
        <v>103.2</v>
      </c>
      <c r="O45" s="3"/>
      <c r="P45" s="3"/>
      <c r="Q45" s="3"/>
      <c r="R45" s="3"/>
      <c r="S45" s="3"/>
      <c r="T45" s="3"/>
      <c r="U45" s="3"/>
      <c r="V45" s="3"/>
    </row>
    <row r="46" spans="9:22" ht="15" x14ac:dyDescent="0.2">
      <c r="I46" s="14">
        <f t="shared" si="9"/>
        <v>1.3611294676837595E-5</v>
      </c>
      <c r="J46" s="21">
        <v>43</v>
      </c>
      <c r="K46" s="15">
        <f t="shared" si="12"/>
        <v>42</v>
      </c>
      <c r="L46" s="16">
        <f t="shared" si="10"/>
        <v>103.2</v>
      </c>
      <c r="M46" s="16">
        <f t="shared" si="11"/>
        <v>105.60000000000001</v>
      </c>
      <c r="O46" s="3"/>
      <c r="P46" s="3"/>
      <c r="Q46" s="3"/>
      <c r="R46" s="3"/>
      <c r="S46" s="3"/>
      <c r="T46" s="3"/>
      <c r="U46" s="3"/>
      <c r="V46" s="3"/>
    </row>
    <row r="47" spans="9:22" ht="15" x14ac:dyDescent="0.2">
      <c r="I47" s="14">
        <f t="shared" si="9"/>
        <v>1.0889035741470081E-5</v>
      </c>
      <c r="J47" s="21">
        <v>44</v>
      </c>
      <c r="K47" s="15">
        <f t="shared" si="12"/>
        <v>43</v>
      </c>
      <c r="L47" s="16">
        <f t="shared" si="10"/>
        <v>105.6</v>
      </c>
      <c r="M47" s="16">
        <f t="shared" si="11"/>
        <v>108</v>
      </c>
      <c r="O47" s="3"/>
      <c r="P47" s="3"/>
      <c r="Q47" s="3"/>
      <c r="R47" s="3"/>
      <c r="S47" s="3"/>
      <c r="T47" s="3"/>
      <c r="U47" s="3"/>
      <c r="V47" s="3"/>
    </row>
    <row r="48" spans="9:22" ht="15" x14ac:dyDescent="0.2">
      <c r="I48" s="14">
        <f t="shared" si="9"/>
        <v>8.7112285931760655E-6</v>
      </c>
      <c r="J48" s="21">
        <v>45</v>
      </c>
      <c r="K48" s="15">
        <f t="shared" si="12"/>
        <v>44</v>
      </c>
      <c r="L48" s="16">
        <f t="shared" si="10"/>
        <v>108</v>
      </c>
      <c r="M48" s="16">
        <f t="shared" si="11"/>
        <v>110.4</v>
      </c>
      <c r="O48" s="3"/>
      <c r="P48" s="3"/>
      <c r="Q48" s="3"/>
      <c r="R48" s="3"/>
      <c r="S48" s="3"/>
      <c r="T48" s="3"/>
      <c r="U48" s="3"/>
      <c r="V48" s="3"/>
    </row>
    <row r="49" spans="9:22" ht="15" x14ac:dyDescent="0.2">
      <c r="I49" s="14">
        <f t="shared" si="9"/>
        <v>6.9689828745408526E-6</v>
      </c>
      <c r="J49" s="21">
        <v>46</v>
      </c>
      <c r="K49" s="15">
        <f t="shared" si="12"/>
        <v>45</v>
      </c>
      <c r="L49" s="16">
        <f t="shared" si="10"/>
        <v>110.39999999999999</v>
      </c>
      <c r="M49" s="16">
        <f t="shared" si="11"/>
        <v>112.8</v>
      </c>
      <c r="O49" s="3"/>
      <c r="P49" s="3"/>
      <c r="Q49" s="3"/>
      <c r="R49" s="3"/>
      <c r="S49" s="3"/>
      <c r="T49" s="3"/>
      <c r="U49" s="3"/>
      <c r="V49" s="3"/>
    </row>
    <row r="50" spans="9:22" ht="15" x14ac:dyDescent="0.2">
      <c r="I50" s="14">
        <f t="shared" si="9"/>
        <v>5.5751862996326827E-6</v>
      </c>
      <c r="J50" s="21">
        <v>47</v>
      </c>
      <c r="K50" s="15">
        <f t="shared" si="12"/>
        <v>46</v>
      </c>
      <c r="L50" s="16">
        <f t="shared" si="10"/>
        <v>112.8</v>
      </c>
      <c r="M50" s="16">
        <f t="shared" si="11"/>
        <v>115.2</v>
      </c>
      <c r="O50" s="3"/>
      <c r="P50" s="3"/>
      <c r="Q50" s="3"/>
      <c r="R50" s="3"/>
      <c r="S50" s="3"/>
      <c r="T50" s="3"/>
      <c r="U50" s="3"/>
      <c r="V50" s="3"/>
    </row>
    <row r="51" spans="9:22" ht="15" x14ac:dyDescent="0.2">
      <c r="I51" s="14">
        <f t="shared" si="9"/>
        <v>4.4601490397061464E-6</v>
      </c>
      <c r="J51" s="21">
        <v>48</v>
      </c>
      <c r="K51" s="15">
        <f t="shared" si="12"/>
        <v>47</v>
      </c>
      <c r="L51" s="16">
        <f t="shared" si="10"/>
        <v>115.19999999999999</v>
      </c>
      <c r="M51" s="16">
        <f t="shared" si="11"/>
        <v>117.6</v>
      </c>
      <c r="O51" s="3"/>
      <c r="P51" s="3"/>
      <c r="Q51" s="3"/>
      <c r="R51" s="3"/>
      <c r="S51" s="3"/>
      <c r="T51" s="3"/>
      <c r="U51" s="3"/>
      <c r="V51" s="3"/>
    </row>
    <row r="52" spans="9:22" ht="15" x14ac:dyDescent="0.2">
      <c r="I52" s="14">
        <f t="shared" si="9"/>
        <v>3.5681192317649175E-6</v>
      </c>
      <c r="J52" s="21">
        <v>49</v>
      </c>
      <c r="K52" s="15">
        <f t="shared" si="12"/>
        <v>48</v>
      </c>
      <c r="L52" s="16">
        <f t="shared" si="10"/>
        <v>117.6</v>
      </c>
      <c r="M52" s="16">
        <f t="shared" si="11"/>
        <v>120</v>
      </c>
      <c r="O52" s="3"/>
      <c r="P52" s="3"/>
      <c r="Q52" s="3"/>
      <c r="R52" s="3"/>
      <c r="S52" s="3"/>
      <c r="T52" s="3"/>
      <c r="U52" s="3"/>
      <c r="V52" s="3"/>
    </row>
    <row r="53" spans="9:22" ht="15.75" thickBot="1" x14ac:dyDescent="0.25">
      <c r="I53" s="17">
        <f>(1-0.8)*0.8^J53</f>
        <v>2.8544953854119342E-6</v>
      </c>
      <c r="J53" s="22">
        <v>50</v>
      </c>
      <c r="K53" s="18">
        <f t="shared" si="12"/>
        <v>49</v>
      </c>
      <c r="L53" s="19">
        <f t="shared" si="10"/>
        <v>120</v>
      </c>
      <c r="M53" s="19">
        <f t="shared" si="11"/>
        <v>122.4</v>
      </c>
      <c r="O53" s="3"/>
      <c r="P53" s="3"/>
      <c r="Q53" s="3"/>
      <c r="R53" s="3"/>
      <c r="S53" s="3"/>
      <c r="T53" s="3"/>
      <c r="U53" s="3"/>
      <c r="V53" s="3"/>
    </row>
    <row r="54" spans="9:22" s="10" customFormat="1" ht="18.75" thickBot="1" x14ac:dyDescent="0.3">
      <c r="I54" s="11" t="s">
        <v>4</v>
      </c>
      <c r="J54" s="12">
        <f>SUMPRODUCT(I3:I53,J3:J53)</f>
        <v>3.9993720110152107</v>
      </c>
      <c r="K54" s="12">
        <f>SUMPRODUCT(I3:I53,K3:K53)</f>
        <v>3.1993834289967533</v>
      </c>
      <c r="L54" s="12">
        <f>SUMPRODUCT(I3:I53,L3:L53)</f>
        <v>9.5984928264365124</v>
      </c>
      <c r="M54" s="13">
        <f>SUMPRODUCT(I3:I53,M3:M53)</f>
        <v>11.998465423280814</v>
      </c>
      <c r="O54" s="6"/>
      <c r="P54" s="6"/>
      <c r="Q54" s="6"/>
      <c r="R54" s="6"/>
      <c r="S54" s="6"/>
      <c r="T54" s="6"/>
      <c r="U54" s="6"/>
      <c r="V54" s="6"/>
    </row>
    <row r="55" spans="9:22" x14ac:dyDescent="0.2"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9:22" x14ac:dyDescent="0.2"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</sheetData>
  <mergeCells count="2">
    <mergeCell ref="I1:M1"/>
    <mergeCell ref="A1:G1"/>
  </mergeCells>
  <phoneticPr fontId="2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55" orientation="portrait" cellComments="asDisplayed" r:id="rId1"/>
  <headerFooter alignWithMargins="0">
    <oddFooter>&amp;L&amp;F&amp;C&amp;A&amp;R2/8</oddFooter>
  </headerFooter>
  <colBreaks count="1" manualBreakCount="1">
    <brk id="2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J252"/>
  <sheetViews>
    <sheetView zoomScale="75" zoomScaleNormal="200" workbookViewId="0"/>
  </sheetViews>
  <sheetFormatPr defaultRowHeight="12.75" x14ac:dyDescent="0.2"/>
  <cols>
    <col min="1" max="1" width="16.5703125" style="1" customWidth="1"/>
    <col min="2" max="6" width="23.42578125" style="3" customWidth="1"/>
    <col min="7" max="10" width="23.42578125" style="1" customWidth="1"/>
    <col min="11" max="13" width="9.140625" style="1"/>
    <col min="14" max="14" width="9.28515625" style="3" bestFit="1" customWidth="1"/>
    <col min="15" max="15" width="10" style="1" bestFit="1" customWidth="1"/>
    <col min="16" max="34" width="10" style="1" customWidth="1"/>
    <col min="35" max="35" width="9.140625" style="1"/>
    <col min="36" max="36" width="23.42578125" style="1" customWidth="1"/>
    <col min="37" max="16384" width="9.140625" style="1"/>
  </cols>
  <sheetData>
    <row r="1" spans="2:36" s="28" customFormat="1" ht="27" thickBot="1" x14ac:dyDescent="0.45">
      <c r="B1" s="91" t="s">
        <v>13</v>
      </c>
      <c r="C1" s="92"/>
      <c r="D1" s="92"/>
      <c r="E1" s="92"/>
      <c r="F1" s="93"/>
      <c r="G1" s="26" t="s">
        <v>21</v>
      </c>
      <c r="H1" s="27">
        <v>20</v>
      </c>
      <c r="N1" s="29"/>
    </row>
    <row r="2" spans="2:36" ht="13.5" thickBot="1" x14ac:dyDescent="0.25">
      <c r="B2" s="30" t="s">
        <v>15</v>
      </c>
      <c r="C2" s="30" t="s">
        <v>16</v>
      </c>
      <c r="D2" s="31" t="s">
        <v>17</v>
      </c>
      <c r="E2" s="31" t="s">
        <v>18</v>
      </c>
      <c r="F2" s="31" t="s">
        <v>19</v>
      </c>
      <c r="AJ2" s="30" t="s">
        <v>19</v>
      </c>
    </row>
    <row r="3" spans="2:36" x14ac:dyDescent="0.2">
      <c r="B3" s="32">
        <v>0</v>
      </c>
      <c r="C3" s="33">
        <f t="shared" ref="C3:C34" si="0">((($H$1*1)^B3)/FACT(B3))*(2.7183^(-$H$1*1))</f>
        <v>2.0608780681659068E-9</v>
      </c>
      <c r="D3" s="34">
        <v>0.1</v>
      </c>
      <c r="E3" s="33">
        <f>F3-0</f>
        <v>3.2784115043184792E-2</v>
      </c>
      <c r="F3" s="35">
        <f t="shared" ref="F3:F34" si="1">1-(2.7183^(-$H$1*(D3/60)))</f>
        <v>3.2784115043184792E-2</v>
      </c>
      <c r="N3" s="36"/>
      <c r="AJ3" s="37"/>
    </row>
    <row r="4" spans="2:36" x14ac:dyDescent="0.2">
      <c r="B4" s="38">
        <v>1</v>
      </c>
      <c r="C4" s="39">
        <f t="shared" si="0"/>
        <v>4.1217561363318134E-8</v>
      </c>
      <c r="D4" s="40">
        <v>0.2</v>
      </c>
      <c r="E4" s="39">
        <f t="shared" ref="E4:E35" si="2">F4-F3</f>
        <v>3.1709316844019897E-2</v>
      </c>
      <c r="F4" s="41">
        <f t="shared" si="1"/>
        <v>6.4493431887204689E-2</v>
      </c>
      <c r="N4" s="36"/>
      <c r="AJ4" s="42"/>
    </row>
    <row r="5" spans="2:36" x14ac:dyDescent="0.2">
      <c r="B5" s="38">
        <v>2</v>
      </c>
      <c r="C5" s="39">
        <f t="shared" si="0"/>
        <v>4.1217561363318137E-7</v>
      </c>
      <c r="D5" s="40">
        <v>0.3</v>
      </c>
      <c r="E5" s="39">
        <f t="shared" si="2"/>
        <v>3.0669754952664885E-2</v>
      </c>
      <c r="F5" s="41">
        <f t="shared" si="1"/>
        <v>9.5163186839869573E-2</v>
      </c>
      <c r="N5" s="36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J5" s="42"/>
    </row>
    <row r="6" spans="2:36" x14ac:dyDescent="0.2">
      <c r="B6" s="38">
        <v>3</v>
      </c>
      <c r="C6" s="39">
        <f t="shared" si="0"/>
        <v>2.747837424221209E-6</v>
      </c>
      <c r="D6" s="40">
        <v>0.4</v>
      </c>
      <c r="E6" s="39">
        <f t="shared" si="2"/>
        <v>2.9664274177950256E-2</v>
      </c>
      <c r="F6" s="41">
        <f t="shared" si="1"/>
        <v>0.12482746101781983</v>
      </c>
      <c r="N6" s="3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J6" s="42"/>
    </row>
    <row r="7" spans="2:36" x14ac:dyDescent="0.2">
      <c r="B7" s="38">
        <v>4</v>
      </c>
      <c r="C7" s="39">
        <f t="shared" si="0"/>
        <v>1.3739187121106047E-5</v>
      </c>
      <c r="D7" s="40">
        <v>0.5</v>
      </c>
      <c r="E7" s="39">
        <f t="shared" si="2"/>
        <v>2.8691757200627888E-2</v>
      </c>
      <c r="F7" s="41">
        <f t="shared" si="1"/>
        <v>0.15351921821844772</v>
      </c>
      <c r="N7" s="3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J7" s="42"/>
    </row>
    <row r="8" spans="2:36" x14ac:dyDescent="0.2">
      <c r="B8" s="38">
        <v>5</v>
      </c>
      <c r="C8" s="39">
        <f t="shared" si="0"/>
        <v>5.4956748484424187E-5</v>
      </c>
      <c r="D8" s="40">
        <v>0.6</v>
      </c>
      <c r="E8" s="39">
        <f t="shared" si="2"/>
        <v>2.7751123331771321E-2</v>
      </c>
      <c r="F8" s="41">
        <f t="shared" si="1"/>
        <v>0.18127034155021904</v>
      </c>
      <c r="N8" s="3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J8" s="42"/>
    </row>
    <row r="9" spans="2:36" x14ac:dyDescent="0.2">
      <c r="B9" s="38">
        <v>6</v>
      </c>
      <c r="C9" s="39">
        <f t="shared" si="0"/>
        <v>1.8318916161474727E-4</v>
      </c>
      <c r="D9" s="40">
        <v>0.7</v>
      </c>
      <c r="E9" s="39">
        <f t="shared" si="2"/>
        <v>2.6841327311884933E-2</v>
      </c>
      <c r="F9" s="41">
        <f t="shared" si="1"/>
        <v>0.20811166886210397</v>
      </c>
      <c r="N9" s="3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J9" s="42"/>
    </row>
    <row r="10" spans="2:36" x14ac:dyDescent="0.2">
      <c r="B10" s="38">
        <v>7</v>
      </c>
      <c r="C10" s="39">
        <f t="shared" si="0"/>
        <v>5.2339760461356363E-4</v>
      </c>
      <c r="D10" s="40">
        <v>0.8</v>
      </c>
      <c r="E10" s="39">
        <f t="shared" si="2"/>
        <v>2.5961358149380498E-2</v>
      </c>
      <c r="F10" s="41">
        <f t="shared" si="1"/>
        <v>0.23407302701148447</v>
      </c>
      <c r="N10" s="3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J10" s="42"/>
    </row>
    <row r="11" spans="2:36" x14ac:dyDescent="0.2">
      <c r="B11" s="38">
        <v>8</v>
      </c>
      <c r="C11" s="39">
        <f t="shared" si="0"/>
        <v>1.3084940115339091E-3</v>
      </c>
      <c r="D11" s="40">
        <v>0.9</v>
      </c>
      <c r="E11" s="39">
        <f t="shared" si="2"/>
        <v>2.5110237997133633E-2</v>
      </c>
      <c r="F11" s="41">
        <f t="shared" si="1"/>
        <v>0.2591832650086181</v>
      </c>
      <c r="N11" s="3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J11" s="42"/>
    </row>
    <row r="12" spans="2:36" x14ac:dyDescent="0.2">
      <c r="B12" s="38">
        <v>9</v>
      </c>
      <c r="C12" s="39">
        <f t="shared" si="0"/>
        <v>2.9077644700753538E-3</v>
      </c>
      <c r="D12" s="40">
        <v>1</v>
      </c>
      <c r="E12" s="39">
        <f t="shared" si="2"/>
        <v>2.4287021065873993E-2</v>
      </c>
      <c r="F12" s="41">
        <f t="shared" si="1"/>
        <v>0.28347028607449209</v>
      </c>
      <c r="N12" s="3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J12" s="42"/>
    </row>
    <row r="13" spans="2:36" x14ac:dyDescent="0.2">
      <c r="B13" s="38">
        <v>10</v>
      </c>
      <c r="C13" s="39">
        <f t="shared" si="0"/>
        <v>5.8155289401507076E-3</v>
      </c>
      <c r="D13" s="40">
        <v>1.1000000000000001</v>
      </c>
      <c r="E13" s="39">
        <f t="shared" si="2"/>
        <v>2.3490792573194086E-2</v>
      </c>
      <c r="F13" s="41">
        <f t="shared" si="1"/>
        <v>0.30696107864768618</v>
      </c>
      <c r="N13" s="36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J13" s="42">
        <f t="shared" ref="AJ13:AJ53" si="3">1-(2.7183^(-$H$1*(1/B13)))</f>
        <v>0.86466652616074746</v>
      </c>
    </row>
    <row r="14" spans="2:36" x14ac:dyDescent="0.2">
      <c r="B14" s="38">
        <v>11</v>
      </c>
      <c r="C14" s="39">
        <f t="shared" si="0"/>
        <v>1.0573688982092195E-2</v>
      </c>
      <c r="D14" s="40">
        <v>1.2</v>
      </c>
      <c r="E14" s="39">
        <f t="shared" si="2"/>
        <v>2.2720667727018862E-2</v>
      </c>
      <c r="F14" s="41">
        <f t="shared" si="1"/>
        <v>0.32968174637470504</v>
      </c>
      <c r="N14" s="36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J14" s="42">
        <f t="shared" si="3"/>
        <v>0.8376813617140243</v>
      </c>
    </row>
    <row r="15" spans="2:36" x14ac:dyDescent="0.2">
      <c r="B15" s="38">
        <v>12</v>
      </c>
      <c r="C15" s="39">
        <f t="shared" si="0"/>
        <v>1.7622814970153656E-2</v>
      </c>
      <c r="D15" s="40">
        <v>1.3</v>
      </c>
      <c r="E15" s="39">
        <f t="shared" si="2"/>
        <v>2.1975790742398416E-2</v>
      </c>
      <c r="F15" s="41">
        <f t="shared" si="1"/>
        <v>0.35165753711710346</v>
      </c>
      <c r="N15" s="36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J15" s="42">
        <f t="shared" si="3"/>
        <v>0.81112650151264754</v>
      </c>
    </row>
    <row r="16" spans="2:36" x14ac:dyDescent="0.2">
      <c r="B16" s="38">
        <v>13</v>
      </c>
      <c r="C16" s="39">
        <f t="shared" si="0"/>
        <v>2.7112023031005628E-2</v>
      </c>
      <c r="D16" s="40">
        <v>1.4</v>
      </c>
      <c r="E16" s="39">
        <f t="shared" si="2"/>
        <v>2.1255333890534578E-2</v>
      </c>
      <c r="F16" s="41">
        <f t="shared" si="1"/>
        <v>0.37291287100763804</v>
      </c>
      <c r="N16" s="3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J16" s="42">
        <f t="shared" si="3"/>
        <v>0.78529103584036197</v>
      </c>
    </row>
    <row r="17" spans="2:36" x14ac:dyDescent="0.2">
      <c r="B17" s="38">
        <v>14</v>
      </c>
      <c r="C17" s="39">
        <f t="shared" si="0"/>
        <v>3.8731461472865179E-2</v>
      </c>
      <c r="D17" s="40">
        <v>1.5</v>
      </c>
      <c r="E17" s="39">
        <f t="shared" si="2"/>
        <v>2.0558496578986007E-2</v>
      </c>
      <c r="F17" s="41">
        <f t="shared" si="1"/>
        <v>0.39347136758662404</v>
      </c>
      <c r="N17" s="36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J17" s="42">
        <f t="shared" si="3"/>
        <v>0.76035125218524713</v>
      </c>
    </row>
    <row r="18" spans="2:36" x14ac:dyDescent="0.2">
      <c r="B18" s="38">
        <v>15</v>
      </c>
      <c r="C18" s="39">
        <f t="shared" si="0"/>
        <v>5.1641948630486913E-2</v>
      </c>
      <c r="D18" s="40">
        <v>1.6</v>
      </c>
      <c r="E18" s="39">
        <f t="shared" si="2"/>
        <v>1.988450446202561E-2</v>
      </c>
      <c r="F18" s="41">
        <f t="shared" si="1"/>
        <v>0.41335587204864965</v>
      </c>
      <c r="N18" s="36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J18" s="42">
        <f t="shared" si="3"/>
        <v>0.73640521137273007</v>
      </c>
    </row>
    <row r="19" spans="2:36" x14ac:dyDescent="0.2">
      <c r="B19" s="38">
        <v>16</v>
      </c>
      <c r="C19" s="39">
        <f t="shared" si="0"/>
        <v>6.4552435788108639E-2</v>
      </c>
      <c r="D19" s="40">
        <v>1.7</v>
      </c>
      <c r="E19" s="39">
        <f t="shared" si="2"/>
        <v>1.9232608580165844E-2</v>
      </c>
      <c r="F19" s="41">
        <f t="shared" si="1"/>
        <v>0.4325884806288155</v>
      </c>
      <c r="N19" s="36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J19" s="42">
        <f t="shared" si="3"/>
        <v>0.7134975972047124</v>
      </c>
    </row>
    <row r="20" spans="2:36" x14ac:dyDescent="0.2">
      <c r="B20" s="38">
        <v>17</v>
      </c>
      <c r="C20" s="39">
        <f t="shared" si="0"/>
        <v>7.5944042103657211E-2</v>
      </c>
      <c r="D20" s="40">
        <v>1.8</v>
      </c>
      <c r="E20" s="39">
        <f t="shared" si="2"/>
        <v>1.8602084527893248E-2</v>
      </c>
      <c r="F20" s="41">
        <f t="shared" si="1"/>
        <v>0.45119056515670874</v>
      </c>
      <c r="N20" s="36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J20" s="42">
        <f t="shared" si="3"/>
        <v>0.69163725726402825</v>
      </c>
    </row>
    <row r="21" spans="2:36" x14ac:dyDescent="0.2">
      <c r="B21" s="38">
        <v>18</v>
      </c>
      <c r="C21" s="39">
        <f t="shared" si="0"/>
        <v>8.4382269004063579E-2</v>
      </c>
      <c r="D21" s="40">
        <v>1.9</v>
      </c>
      <c r="E21" s="39">
        <f t="shared" si="2"/>
        <v>1.7992231648687573E-2</v>
      </c>
      <c r="F21" s="41">
        <f t="shared" si="1"/>
        <v>0.46918279680539632</v>
      </c>
      <c r="N21" s="36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J21" s="42">
        <f t="shared" si="3"/>
        <v>0.67080945732391228</v>
      </c>
    </row>
    <row r="22" spans="2:36" x14ac:dyDescent="0.2">
      <c r="B22" s="38">
        <v>19</v>
      </c>
      <c r="C22" s="39">
        <f t="shared" si="0"/>
        <v>8.8823441056909036E-2</v>
      </c>
      <c r="D22" s="40">
        <v>2</v>
      </c>
      <c r="E22" s="39">
        <f t="shared" si="2"/>
        <v>1.7402372256433485E-2</v>
      </c>
      <c r="F22" s="41">
        <f t="shared" si="1"/>
        <v>0.4865851690618298</v>
      </c>
      <c r="N22" s="36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J22" s="42">
        <f t="shared" si="3"/>
        <v>0.65098438501349631</v>
      </c>
    </row>
    <row r="23" spans="2:36" x14ac:dyDescent="0.2">
      <c r="B23" s="86">
        <v>20</v>
      </c>
      <c r="C23" s="87">
        <f t="shared" si="0"/>
        <v>8.8823441056909036E-2</v>
      </c>
      <c r="D23" s="40">
        <v>2.1</v>
      </c>
      <c r="E23" s="39">
        <f t="shared" si="2"/>
        <v>1.6831850882354282E-2</v>
      </c>
      <c r="F23" s="41">
        <f t="shared" si="1"/>
        <v>0.50341701994418409</v>
      </c>
      <c r="N23" s="36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J23" s="42">
        <f t="shared" si="3"/>
        <v>0.63212301806275983</v>
      </c>
    </row>
    <row r="24" spans="2:36" x14ac:dyDescent="0.2">
      <c r="B24" s="38">
        <v>21</v>
      </c>
      <c r="C24" s="39">
        <f t="shared" si="0"/>
        <v>8.4593753387532417E-2</v>
      </c>
      <c r="D24" s="40">
        <v>2.2000000000000002</v>
      </c>
      <c r="E24" s="39">
        <f t="shared" si="2"/>
        <v>1.6280033546637318E-2</v>
      </c>
      <c r="F24" s="41">
        <f t="shared" si="1"/>
        <v>0.5196970534908214</v>
      </c>
      <c r="N24" s="36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J24" s="42">
        <f t="shared" si="3"/>
        <v>0.61418114952710479</v>
      </c>
    </row>
    <row r="25" spans="2:36" x14ac:dyDescent="0.2">
      <c r="B25" s="38">
        <v>22</v>
      </c>
      <c r="C25" s="39">
        <f t="shared" si="0"/>
        <v>7.6903412170484006E-2</v>
      </c>
      <c r="D25" s="40">
        <v>2.2999999999999998</v>
      </c>
      <c r="E25" s="39">
        <f t="shared" si="2"/>
        <v>1.5746307053937425E-2</v>
      </c>
      <c r="F25" s="41">
        <f t="shared" si="1"/>
        <v>0.53544336054475883</v>
      </c>
      <c r="N25" s="36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J25" s="42">
        <f t="shared" si="3"/>
        <v>0.59711212690628712</v>
      </c>
    </row>
    <row r="26" spans="2:36" x14ac:dyDescent="0.2">
      <c r="B26" s="38">
        <v>23</v>
      </c>
      <c r="C26" s="39">
        <f t="shared" si="0"/>
        <v>6.6872532322159992E-2</v>
      </c>
      <c r="D26" s="40">
        <v>2.4</v>
      </c>
      <c r="E26" s="39">
        <f t="shared" si="2"/>
        <v>1.523007831197587E-2</v>
      </c>
      <c r="F26" s="41">
        <f t="shared" si="1"/>
        <v>0.5506734388567347</v>
      </c>
      <c r="N26" s="3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J26" s="42">
        <f t="shared" si="3"/>
        <v>0.58086869470491131</v>
      </c>
    </row>
    <row r="27" spans="2:36" x14ac:dyDescent="0.2">
      <c r="B27" s="38">
        <v>24</v>
      </c>
      <c r="C27" s="39">
        <f t="shared" si="0"/>
        <v>5.5727110268466676E-2</v>
      </c>
      <c r="D27" s="40">
        <v>2.5</v>
      </c>
      <c r="E27" s="39">
        <f t="shared" si="2"/>
        <v>1.4730773672479325E-2</v>
      </c>
      <c r="F27" s="41">
        <f t="shared" si="1"/>
        <v>0.56540421252921402</v>
      </c>
      <c r="N27" s="36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J27" s="42">
        <f t="shared" si="3"/>
        <v>0.56540421252921402</v>
      </c>
    </row>
    <row r="28" spans="2:36" x14ac:dyDescent="0.2">
      <c r="B28" s="38">
        <v>25</v>
      </c>
      <c r="C28" s="39">
        <f t="shared" si="0"/>
        <v>4.4581688214773346E-2</v>
      </c>
      <c r="D28" s="40">
        <v>2.6</v>
      </c>
      <c r="E28" s="39">
        <f t="shared" si="2"/>
        <v>1.424783829372589E-2</v>
      </c>
      <c r="F28" s="41">
        <f t="shared" si="1"/>
        <v>0.57965205082293991</v>
      </c>
      <c r="N28" s="36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J28" s="42">
        <f t="shared" si="3"/>
        <v>0.5506734388567347</v>
      </c>
    </row>
    <row r="29" spans="2:36" x14ac:dyDescent="0.2">
      <c r="B29" s="38">
        <v>26</v>
      </c>
      <c r="C29" s="39">
        <f t="shared" si="0"/>
        <v>3.4293606319056404E-2</v>
      </c>
      <c r="D29" s="40">
        <v>2.7</v>
      </c>
      <c r="E29" s="39">
        <f t="shared" si="2"/>
        <v>1.3780735523987397E-2</v>
      </c>
      <c r="F29" s="41">
        <f t="shared" si="1"/>
        <v>0.59343278634692731</v>
      </c>
      <c r="N29" s="36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J29" s="42">
        <f t="shared" si="3"/>
        <v>0.53663301351991211</v>
      </c>
    </row>
    <row r="30" spans="2:36" x14ac:dyDescent="0.2">
      <c r="B30" s="38">
        <v>27</v>
      </c>
      <c r="C30" s="39">
        <f t="shared" si="0"/>
        <v>2.5402671347449196E-2</v>
      </c>
      <c r="D30" s="40">
        <v>2.8</v>
      </c>
      <c r="E30" s="39">
        <f t="shared" si="2"/>
        <v>1.3328946305189437E-2</v>
      </c>
      <c r="F30" s="41">
        <f t="shared" si="1"/>
        <v>0.60676173265211675</v>
      </c>
      <c r="N30" s="36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J30" s="42">
        <f t="shared" si="3"/>
        <v>0.52324173214281122</v>
      </c>
    </row>
    <row r="31" spans="2:36" x14ac:dyDescent="0.2">
      <c r="B31" s="38">
        <v>28</v>
      </c>
      <c r="C31" s="39">
        <f t="shared" si="0"/>
        <v>1.8144765248177999E-2</v>
      </c>
      <c r="D31" s="40">
        <v>2.9</v>
      </c>
      <c r="E31" s="39">
        <f t="shared" si="2"/>
        <v>1.2891968596115633E-2</v>
      </c>
      <c r="F31" s="41">
        <f t="shared" si="1"/>
        <v>0.61965370124823238</v>
      </c>
      <c r="N31" s="36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J31" s="42">
        <f t="shared" si="3"/>
        <v>0.51046067796881434</v>
      </c>
    </row>
    <row r="32" spans="2:36" x14ac:dyDescent="0.2">
      <c r="B32" s="38">
        <v>29</v>
      </c>
      <c r="C32" s="39">
        <f t="shared" si="0"/>
        <v>1.2513631205639997E-2</v>
      </c>
      <c r="D32" s="88">
        <v>3</v>
      </c>
      <c r="E32" s="85">
        <f t="shared" si="2"/>
        <v>1.2469316814527454E-2</v>
      </c>
      <c r="F32" s="89">
        <f t="shared" si="1"/>
        <v>0.63212301806275983</v>
      </c>
      <c r="N32" s="36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J32" s="42">
        <f t="shared" si="3"/>
        <v>0.49825325704617363</v>
      </c>
    </row>
    <row r="33" spans="2:36" x14ac:dyDescent="0.2">
      <c r="B33" s="38">
        <v>30</v>
      </c>
      <c r="C33" s="39">
        <f t="shared" si="0"/>
        <v>8.3424208037599975E-3</v>
      </c>
      <c r="D33" s="40">
        <v>3.1</v>
      </c>
      <c r="E33" s="39">
        <f t="shared" si="2"/>
        <v>1.206052129757007E-2</v>
      </c>
      <c r="F33" s="41">
        <f t="shared" si="1"/>
        <v>0.6441835393603299</v>
      </c>
      <c r="N33" s="36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J33" s="42">
        <f t="shared" si="3"/>
        <v>0.4865851690618298</v>
      </c>
    </row>
    <row r="34" spans="2:36" x14ac:dyDescent="0.2">
      <c r="B34" s="38">
        <v>31</v>
      </c>
      <c r="C34" s="39">
        <f t="shared" si="0"/>
        <v>5.38220697016774E-3</v>
      </c>
      <c r="D34" s="40">
        <v>3.2</v>
      </c>
      <c r="E34" s="39">
        <f t="shared" si="2"/>
        <v>1.1665127779869833E-2</v>
      </c>
      <c r="F34" s="41">
        <f t="shared" si="1"/>
        <v>0.65584866714019974</v>
      </c>
      <c r="N34" s="36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J34" s="42">
        <f t="shared" si="3"/>
        <v>0.47542433647984206</v>
      </c>
    </row>
    <row r="35" spans="2:36" x14ac:dyDescent="0.2">
      <c r="B35" s="38">
        <v>32</v>
      </c>
      <c r="C35" s="39">
        <f t="shared" ref="C35:C53" si="4">((($H$1*1)^B35)/FACT(B35))*(2.7183^(-$H$1*1))</f>
        <v>3.3638793563548382E-3</v>
      </c>
      <c r="D35" s="40">
        <v>3.3</v>
      </c>
      <c r="E35" s="39">
        <f t="shared" si="2"/>
        <v>1.1282696888740951E-2</v>
      </c>
      <c r="F35" s="41">
        <f t="shared" ref="F35:F66" si="5">1-(2.7183^(-$H$1*(D35/60)))</f>
        <v>0.66713136402894069</v>
      </c>
      <c r="N35" s="36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J35" s="42">
        <f t="shared" si="3"/>
        <v>0.46474080783671956</v>
      </c>
    </row>
    <row r="36" spans="2:36" x14ac:dyDescent="0.2">
      <c r="B36" s="38">
        <v>33</v>
      </c>
      <c r="C36" s="39">
        <f t="shared" si="4"/>
        <v>2.038714761427174E-3</v>
      </c>
      <c r="D36" s="40">
        <v>3.4</v>
      </c>
      <c r="E36" s="39">
        <f t="shared" ref="E36:E67" si="6">F36-F35</f>
        <v>1.091280365594316E-2</v>
      </c>
      <c r="F36" s="41">
        <f t="shared" si="5"/>
        <v>0.67804416768488385</v>
      </c>
      <c r="N36" s="36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J36" s="42">
        <f t="shared" si="3"/>
        <v>0.4545066462303855</v>
      </c>
    </row>
    <row r="37" spans="2:36" x14ac:dyDescent="0.2">
      <c r="B37" s="38">
        <v>34</v>
      </c>
      <c r="C37" s="39">
        <f t="shared" si="4"/>
        <v>1.1992439773101031E-3</v>
      </c>
      <c r="D37" s="40">
        <v>3.5</v>
      </c>
      <c r="E37" s="39">
        <f t="shared" si="6"/>
        <v>1.0555037045443139E-2</v>
      </c>
      <c r="F37" s="41">
        <f t="shared" si="5"/>
        <v>0.68859920473032699</v>
      </c>
      <c r="N37" s="36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J37" s="42">
        <f t="shared" si="3"/>
        <v>0.44469581062630925</v>
      </c>
    </row>
    <row r="38" spans="2:36" x14ac:dyDescent="0.2">
      <c r="B38" s="38">
        <v>35</v>
      </c>
      <c r="C38" s="39">
        <f t="shared" si="4"/>
        <v>6.8528227274863016E-4</v>
      </c>
      <c r="D38" s="40">
        <v>3.6</v>
      </c>
      <c r="E38" s="39">
        <f t="shared" si="6"/>
        <v>1.0208999496660209E-2</v>
      </c>
      <c r="F38" s="41">
        <f t="shared" si="5"/>
        <v>0.6988082042269872</v>
      </c>
      <c r="N38" s="36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J38" s="42">
        <f t="shared" si="3"/>
        <v>0.43528403518359082</v>
      </c>
    </row>
    <row r="39" spans="2:36" x14ac:dyDescent="0.2">
      <c r="B39" s="38">
        <v>36</v>
      </c>
      <c r="C39" s="39">
        <f t="shared" si="4"/>
        <v>3.8071237374923882E-4</v>
      </c>
      <c r="D39" s="40">
        <v>3.7</v>
      </c>
      <c r="E39" s="39">
        <f t="shared" si="6"/>
        <v>9.8743064826858351E-3</v>
      </c>
      <c r="F39" s="41">
        <f t="shared" si="5"/>
        <v>0.70868251070967303</v>
      </c>
      <c r="N39" s="36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J39" s="42">
        <f t="shared" si="3"/>
        <v>0.42624871008764809</v>
      </c>
    </row>
    <row r="40" spans="2:36" x14ac:dyDescent="0.2">
      <c r="B40" s="38">
        <v>37</v>
      </c>
      <c r="C40" s="39">
        <f t="shared" si="4"/>
        <v>2.0579047229688595E-4</v>
      </c>
      <c r="D40" s="40">
        <v>3.8</v>
      </c>
      <c r="E40" s="39">
        <f t="shared" si="6"/>
        <v>9.550586082985757E-3</v>
      </c>
      <c r="F40" s="41">
        <f t="shared" si="5"/>
        <v>0.71823309679265879</v>
      </c>
      <c r="N40" s="36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J40" s="42">
        <f t="shared" si="3"/>
        <v>0.41756876616166294</v>
      </c>
    </row>
    <row r="41" spans="2:36" x14ac:dyDescent="0.2">
      <c r="B41" s="38">
        <v>38</v>
      </c>
      <c r="C41" s="39">
        <f t="shared" si="4"/>
        <v>1.0831077489309786E-4</v>
      </c>
      <c r="D41" s="40">
        <v>3.9</v>
      </c>
      <c r="E41" s="39">
        <f t="shared" si="6"/>
        <v>9.2374785701113682E-3</v>
      </c>
      <c r="F41" s="41">
        <f t="shared" si="5"/>
        <v>0.72747057536277016</v>
      </c>
      <c r="N41" s="36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J41" s="42">
        <f t="shared" si="3"/>
        <v>0.40922456467240986</v>
      </c>
    </row>
    <row r="42" spans="2:36" x14ac:dyDescent="0.2">
      <c r="B42" s="38">
        <v>39</v>
      </c>
      <c r="C42" s="39">
        <f t="shared" si="4"/>
        <v>5.5543987124665557E-5</v>
      </c>
      <c r="D42" s="40">
        <v>4</v>
      </c>
      <c r="E42" s="39">
        <f t="shared" si="6"/>
        <v>8.9346360099599176E-3</v>
      </c>
      <c r="F42" s="41">
        <f t="shared" si="5"/>
        <v>0.73640521137273007</v>
      </c>
      <c r="N42" s="36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J42" s="42">
        <f t="shared" si="3"/>
        <v>0.40119779314540049</v>
      </c>
    </row>
    <row r="43" spans="2:36" x14ac:dyDescent="0.2">
      <c r="B43" s="38">
        <v>40</v>
      </c>
      <c r="C43" s="39">
        <f t="shared" si="4"/>
        <v>2.7771993562332772E-5</v>
      </c>
      <c r="D43" s="40">
        <v>4.0999999999999996</v>
      </c>
      <c r="E43" s="39">
        <f t="shared" si="6"/>
        <v>8.6417218751403402E-3</v>
      </c>
      <c r="F43" s="41">
        <f t="shared" si="5"/>
        <v>0.74504693324787041</v>
      </c>
      <c r="N43" s="36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J43" s="42">
        <f t="shared" si="3"/>
        <v>0.39347136758662404</v>
      </c>
    </row>
    <row r="44" spans="2:36" x14ac:dyDescent="0.2">
      <c r="B44" s="38">
        <v>41</v>
      </c>
      <c r="C44" s="39">
        <f t="shared" si="4"/>
        <v>1.3547313932845264E-5</v>
      </c>
      <c r="D44" s="40">
        <v>4.2</v>
      </c>
      <c r="E44" s="39">
        <f t="shared" si="6"/>
        <v>8.3584106710146155E-3</v>
      </c>
      <c r="F44" s="41">
        <f t="shared" si="5"/>
        <v>0.75340534391888503</v>
      </c>
      <c r="N44" s="36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J44" s="42">
        <f t="shared" si="3"/>
        <v>0.38602934122144028</v>
      </c>
    </row>
    <row r="45" spans="2:36" x14ac:dyDescent="0.2">
      <c r="B45" s="38">
        <v>42</v>
      </c>
      <c r="C45" s="39">
        <f t="shared" si="4"/>
        <v>6.4511018727834563E-6</v>
      </c>
      <c r="D45" s="40">
        <v>4.3</v>
      </c>
      <c r="E45" s="39">
        <f t="shared" si="6"/>
        <v>8.0843875739978754E-3</v>
      </c>
      <c r="F45" s="41">
        <f t="shared" si="5"/>
        <v>0.7614897314928829</v>
      </c>
      <c r="N45" s="36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J45" s="42">
        <f t="shared" si="3"/>
        <v>0.37885681966804541</v>
      </c>
    </row>
    <row r="46" spans="2:36" x14ac:dyDescent="0.2">
      <c r="B46" s="38">
        <v>43</v>
      </c>
      <c r="C46" s="39">
        <f t="shared" si="4"/>
        <v>3.0005124989690494E-6</v>
      </c>
      <c r="D46" s="40">
        <v>4.4000000000000004</v>
      </c>
      <c r="E46" s="39">
        <f t="shared" si="6"/>
        <v>7.819348081718247E-3</v>
      </c>
      <c r="F46" s="41">
        <f t="shared" si="5"/>
        <v>0.76930907957460115</v>
      </c>
      <c r="N46" s="36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J46" s="42">
        <f t="shared" si="3"/>
        <v>0.37193988233648634</v>
      </c>
    </row>
    <row r="47" spans="2:36" x14ac:dyDescent="0.2">
      <c r="B47" s="38">
        <v>44</v>
      </c>
      <c r="C47" s="39">
        <f t="shared" si="4"/>
        <v>1.3638693177132042E-6</v>
      </c>
      <c r="D47" s="40">
        <v>4.5</v>
      </c>
      <c r="E47" s="39">
        <f t="shared" si="6"/>
        <v>7.5629976746443006E-3</v>
      </c>
      <c r="F47" s="41">
        <f t="shared" si="5"/>
        <v>0.77687207724924545</v>
      </c>
      <c r="N47" s="36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J47" s="42">
        <f t="shared" si="3"/>
        <v>0.36526550976513583</v>
      </c>
    </row>
    <row r="48" spans="2:36" x14ac:dyDescent="0.2">
      <c r="B48" s="38">
        <v>45</v>
      </c>
      <c r="C48" s="39">
        <f t="shared" si="4"/>
        <v>6.0616414120586856E-7</v>
      </c>
      <c r="D48" s="40">
        <v>4.5999999999999996</v>
      </c>
      <c r="E48" s="39">
        <f t="shared" si="6"/>
        <v>7.3150514888076223E-3</v>
      </c>
      <c r="F48" s="41">
        <f t="shared" si="5"/>
        <v>0.78418712873805307</v>
      </c>
      <c r="N48" s="36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J48" s="42">
        <f t="shared" si="3"/>
        <v>0.35882151656088102</v>
      </c>
    </row>
    <row r="49" spans="2:36" x14ac:dyDescent="0.2">
      <c r="B49" s="38">
        <v>46</v>
      </c>
      <c r="C49" s="39">
        <f t="shared" si="4"/>
        <v>2.6354962661124721E-7</v>
      </c>
      <c r="D49" s="40">
        <v>4.7</v>
      </c>
      <c r="E49" s="39">
        <f t="shared" si="6"/>
        <v>7.0752339992516955E-3</v>
      </c>
      <c r="F49" s="41">
        <f t="shared" si="5"/>
        <v>0.79126236273730477</v>
      </c>
      <c r="N49" s="36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J49" s="42">
        <f t="shared" si="3"/>
        <v>0.35259648958698975</v>
      </c>
    </row>
    <row r="50" spans="2:36" x14ac:dyDescent="0.2">
      <c r="B50" s="38">
        <v>47</v>
      </c>
      <c r="C50" s="39">
        <f t="shared" si="4"/>
        <v>1.1214877728138177E-7</v>
      </c>
      <c r="D50" s="40">
        <v>4.8</v>
      </c>
      <c r="E50" s="39">
        <f t="shared" si="6"/>
        <v>6.8432787138628104E-3</v>
      </c>
      <c r="F50" s="41">
        <f t="shared" si="5"/>
        <v>0.79810564145116758</v>
      </c>
      <c r="N50" s="36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J50" s="42">
        <f t="shared" si="3"/>
        <v>0.34657973103643924</v>
      </c>
    </row>
    <row r="51" spans="2:36" x14ac:dyDescent="0.2">
      <c r="B51" s="38">
        <v>48</v>
      </c>
      <c r="C51" s="39">
        <f t="shared" si="4"/>
        <v>4.6728657200575768E-8</v>
      </c>
      <c r="D51" s="40">
        <v>4.9000000000000004</v>
      </c>
      <c r="E51" s="39">
        <f t="shared" si="6"/>
        <v>6.618927877234837E-3</v>
      </c>
      <c r="F51" s="41">
        <f t="shared" si="5"/>
        <v>0.80472456932840242</v>
      </c>
      <c r="N51" s="36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J51" s="42">
        <f t="shared" si="3"/>
        <v>0.34076120603321136</v>
      </c>
    </row>
    <row r="52" spans="2:36" x14ac:dyDescent="0.2">
      <c r="B52" s="38">
        <v>49</v>
      </c>
      <c r="C52" s="39">
        <f t="shared" si="4"/>
        <v>1.907292130635744E-8</v>
      </c>
      <c r="D52" s="40">
        <v>5</v>
      </c>
      <c r="E52" s="39">
        <f t="shared" si="6"/>
        <v>6.4019321842451182E-3</v>
      </c>
      <c r="F52" s="41">
        <f t="shared" si="5"/>
        <v>0.81112650151264754</v>
      </c>
      <c r="N52" s="36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J52" s="42">
        <f t="shared" si="3"/>
        <v>0.33513149441594547</v>
      </c>
    </row>
    <row r="53" spans="2:36" ht="13.5" thickBot="1" x14ac:dyDescent="0.25">
      <c r="B53" s="44">
        <v>50</v>
      </c>
      <c r="C53" s="45">
        <f t="shared" si="4"/>
        <v>7.6291685225429803E-9</v>
      </c>
      <c r="D53" s="40">
        <v>5.0999999999999996</v>
      </c>
      <c r="E53" s="39">
        <f t="shared" si="6"/>
        <v>6.1920505030180761E-3</v>
      </c>
      <c r="F53" s="41">
        <f t="shared" si="5"/>
        <v>0.81731855201566561</v>
      </c>
      <c r="N53" s="36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J53" s="46">
        <f t="shared" si="3"/>
        <v>0.32968174637470504</v>
      </c>
    </row>
    <row r="54" spans="2:36" ht="13.5" thickBot="1" x14ac:dyDescent="0.25">
      <c r="C54" s="47">
        <f>SUM(C3:C53)</f>
        <v>0.99986630582937142</v>
      </c>
      <c r="D54" s="40">
        <v>5.2</v>
      </c>
      <c r="E54" s="39">
        <f t="shared" si="6"/>
        <v>5.9890496069741062E-3</v>
      </c>
      <c r="F54" s="41">
        <f t="shared" si="5"/>
        <v>0.82330760162263972</v>
      </c>
      <c r="G54" s="43"/>
      <c r="H54" s="43"/>
      <c r="I54" s="43"/>
      <c r="J54" s="43"/>
      <c r="N54" s="36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2:36" x14ac:dyDescent="0.2">
      <c r="D55" s="40">
        <v>5.3</v>
      </c>
      <c r="E55" s="39">
        <f t="shared" si="6"/>
        <v>5.7927039156595583E-3</v>
      </c>
      <c r="F55" s="41">
        <f t="shared" si="5"/>
        <v>0.82910030553829928</v>
      </c>
      <c r="N55" s="36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6" spans="2:36" x14ac:dyDescent="0.2">
      <c r="D56" s="40">
        <v>5.4</v>
      </c>
      <c r="E56" s="39">
        <f t="shared" si="6"/>
        <v>5.6027952440775852E-3</v>
      </c>
      <c r="F56" s="41">
        <f t="shared" si="5"/>
        <v>0.83470310078237686</v>
      </c>
      <c r="N56" s="36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2:36" x14ac:dyDescent="0.2">
      <c r="D57" s="40">
        <v>5.5</v>
      </c>
      <c r="E57" s="39">
        <f t="shared" si="6"/>
        <v>5.4191125602321977E-3</v>
      </c>
      <c r="F57" s="41">
        <f t="shared" si="5"/>
        <v>0.84012221334260906</v>
      </c>
      <c r="N57" s="36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2:36" x14ac:dyDescent="0.2">
      <c r="D58" s="40">
        <v>5.6</v>
      </c>
      <c r="E58" s="39">
        <f t="shared" si="6"/>
        <v>5.2414517506256253E-3</v>
      </c>
      <c r="F58" s="41">
        <f t="shared" si="5"/>
        <v>0.84536366509323468</v>
      </c>
      <c r="N58" s="36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2:36" x14ac:dyDescent="0.2">
      <c r="D59" s="40">
        <v>5.7</v>
      </c>
      <c r="E59" s="39">
        <f t="shared" si="6"/>
        <v>5.0696153934398636E-3</v>
      </c>
      <c r="F59" s="41">
        <f t="shared" si="5"/>
        <v>0.85043328048667455</v>
      </c>
      <c r="N59" s="36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2:36" x14ac:dyDescent="0.2">
      <c r="D60" s="40">
        <v>5.8</v>
      </c>
      <c r="E60" s="39">
        <f t="shared" si="6"/>
        <v>4.9034125391566041E-3</v>
      </c>
      <c r="F60" s="41">
        <f t="shared" si="5"/>
        <v>0.85533669302583115</v>
      </c>
      <c r="N60" s="36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2:36" x14ac:dyDescent="0.2">
      <c r="D61" s="40">
        <v>5.9</v>
      </c>
      <c r="E61" s="39">
        <f t="shared" si="6"/>
        <v>4.7426584983687459E-3</v>
      </c>
      <c r="F61" s="41">
        <f t="shared" si="5"/>
        <v>0.8600793515241999</v>
      </c>
      <c r="N61" s="36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2:36" x14ac:dyDescent="0.2">
      <c r="D62" s="40">
        <v>6</v>
      </c>
      <c r="E62" s="39">
        <f t="shared" si="6"/>
        <v>4.5871746365475641E-3</v>
      </c>
      <c r="F62" s="41">
        <f t="shared" si="5"/>
        <v>0.86466652616074746</v>
      </c>
      <c r="N62" s="36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2:36" x14ac:dyDescent="0.2">
      <c r="D63" s="40">
        <v>6.1</v>
      </c>
      <c r="E63" s="39">
        <f t="shared" si="6"/>
        <v>4.4367881755399408E-3</v>
      </c>
      <c r="F63" s="41">
        <f t="shared" si="5"/>
        <v>0.8691033143362874</v>
      </c>
      <c r="N63" s="36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2:36" x14ac:dyDescent="0.2">
      <c r="D64" s="40">
        <v>6.2</v>
      </c>
      <c r="E64" s="39">
        <f t="shared" si="6"/>
        <v>4.2913320015707246E-3</v>
      </c>
      <c r="F64" s="41">
        <f t="shared" si="5"/>
        <v>0.87339464633785813</v>
      </c>
      <c r="N64" s="36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4:34" x14ac:dyDescent="0.2">
      <c r="D65" s="40">
        <v>6.3</v>
      </c>
      <c r="E65" s="39">
        <f t="shared" si="6"/>
        <v>4.15064447954272E-3</v>
      </c>
      <c r="F65" s="41">
        <f t="shared" si="5"/>
        <v>0.87754529081740085</v>
      </c>
      <c r="N65" s="36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4:34" x14ac:dyDescent="0.2">
      <c r="D66" s="40">
        <v>6.4</v>
      </c>
      <c r="E66" s="39">
        <f t="shared" si="6"/>
        <v>4.0145692734221416E-3</v>
      </c>
      <c r="F66" s="41">
        <f t="shared" si="5"/>
        <v>0.88155986009082299</v>
      </c>
      <c r="N66" s="36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4:34" x14ac:dyDescent="0.2">
      <c r="D67" s="40">
        <v>6.5</v>
      </c>
      <c r="E67" s="39">
        <f t="shared" si="6"/>
        <v>3.8829551725133582E-3</v>
      </c>
      <c r="F67" s="41">
        <f t="shared" ref="F67:F102" si="7">1-(2.7183^(-$H$1*(D67/60)))</f>
        <v>0.88544281526333635</v>
      </c>
      <c r="N67" s="36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4:34" x14ac:dyDescent="0.2">
      <c r="D68" s="40">
        <v>6.6</v>
      </c>
      <c r="E68" s="39">
        <f t="shared" ref="E68:E99" si="8">F68-F67</f>
        <v>3.755655923430079E-3</v>
      </c>
      <c r="F68" s="41">
        <f t="shared" si="7"/>
        <v>0.88919847118676643</v>
      </c>
      <c r="N68" s="36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4:34" x14ac:dyDescent="0.2">
      <c r="D69" s="40">
        <v>6.7</v>
      </c>
      <c r="E69" s="39">
        <f t="shared" si="8"/>
        <v>3.6325300675738026E-3</v>
      </c>
      <c r="F69" s="41">
        <f t="shared" si="7"/>
        <v>0.89283100125434023</v>
      </c>
      <c r="N69" s="36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4:34" x14ac:dyDescent="0.2">
      <c r="D70" s="40">
        <v>6.8</v>
      </c>
      <c r="E70" s="39">
        <f t="shared" si="8"/>
        <v>3.5134407839406689E-3</v>
      </c>
      <c r="F70" s="41">
        <f t="shared" si="7"/>
        <v>0.8963444420382809</v>
      </c>
      <c r="N70" s="36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4:34" x14ac:dyDescent="0.2">
      <c r="D71" s="40">
        <v>6.9</v>
      </c>
      <c r="E71" s="39">
        <f t="shared" si="8"/>
        <v>3.3982557370825228E-3</v>
      </c>
      <c r="F71" s="41">
        <f t="shared" si="7"/>
        <v>0.89974269777536342</v>
      </c>
      <c r="N71" s="36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4:34" x14ac:dyDescent="0.2">
      <c r="D72" s="40">
        <v>7</v>
      </c>
      <c r="E72" s="39">
        <f t="shared" si="8"/>
        <v>3.2868469300517678E-3</v>
      </c>
      <c r="F72" s="41">
        <f t="shared" si="7"/>
        <v>0.90302954470541519</v>
      </c>
      <c r="N72" s="36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4:34" x14ac:dyDescent="0.2">
      <c r="D73" s="40">
        <v>7.1</v>
      </c>
      <c r="E73" s="39">
        <f t="shared" si="8"/>
        <v>3.1790905621676968E-3</v>
      </c>
      <c r="F73" s="41">
        <f t="shared" si="7"/>
        <v>0.90620863526758288</v>
      </c>
      <c r="N73" s="36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4:34" x14ac:dyDescent="0.2">
      <c r="D74" s="40">
        <v>7.2</v>
      </c>
      <c r="E74" s="39">
        <f t="shared" si="8"/>
        <v>3.0748668914448718E-3</v>
      </c>
      <c r="F74" s="41">
        <f t="shared" si="7"/>
        <v>0.90928350215902776</v>
      </c>
      <c r="N74" s="36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4:34" x14ac:dyDescent="0.2">
      <c r="D75" s="40">
        <v>7.3</v>
      </c>
      <c r="E75" s="39">
        <f t="shared" si="8"/>
        <v>2.9740601015332269E-3</v>
      </c>
      <c r="F75" s="41">
        <f t="shared" si="7"/>
        <v>0.91225756226056098</v>
      </c>
      <c r="N75" s="36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4:34" x14ac:dyDescent="0.2">
      <c r="D76" s="40">
        <v>7.4</v>
      </c>
      <c r="E76" s="39">
        <f t="shared" si="8"/>
        <v>2.8765581730192391E-3</v>
      </c>
      <c r="F76" s="41">
        <f t="shared" si="7"/>
        <v>0.91513412043358022</v>
      </c>
      <c r="N76" s="36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</row>
    <row r="77" spans="4:34" x14ac:dyDescent="0.2">
      <c r="D77" s="40">
        <v>7.5</v>
      </c>
      <c r="E77" s="39">
        <f t="shared" si="8"/>
        <v>2.7822527589466128E-3</v>
      </c>
      <c r="F77" s="41">
        <f t="shared" si="7"/>
        <v>0.91791637319252684</v>
      </c>
      <c r="N77" s="36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4:34" x14ac:dyDescent="0.2">
      <c r="D78" s="40">
        <v>7.6</v>
      </c>
      <c r="E78" s="39">
        <f t="shared" si="8"/>
        <v>2.6910390644179216E-3</v>
      </c>
      <c r="F78" s="41">
        <f t="shared" si="7"/>
        <v>0.92060741225694476</v>
      </c>
      <c r="N78" s="36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4:34" x14ac:dyDescent="0.2">
      <c r="D79" s="40">
        <v>7.7</v>
      </c>
      <c r="E79" s="39">
        <f t="shared" si="8"/>
        <v>2.6028157301445365E-3</v>
      </c>
      <c r="F79" s="41">
        <f t="shared" si="7"/>
        <v>0.92321022798708929</v>
      </c>
      <c r="N79" s="36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4:34" x14ac:dyDescent="0.2">
      <c r="D80" s="40">
        <v>7.8</v>
      </c>
      <c r="E80" s="39">
        <f t="shared" si="8"/>
        <v>2.5174847198111694E-3</v>
      </c>
      <c r="F80" s="41">
        <f t="shared" si="7"/>
        <v>0.92572771270690046</v>
      </c>
      <c r="N80" s="36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</row>
    <row r="81" spans="4:34" x14ac:dyDescent="0.2">
      <c r="D81" s="40">
        <v>7.9</v>
      </c>
      <c r="E81" s="39">
        <f t="shared" si="8"/>
        <v>2.4349512111374594E-3</v>
      </c>
      <c r="F81" s="41">
        <f t="shared" si="7"/>
        <v>0.92816266391803792</v>
      </c>
      <c r="N81" s="36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</row>
    <row r="82" spans="4:34" x14ac:dyDescent="0.2">
      <c r="D82" s="40">
        <v>8</v>
      </c>
      <c r="E82" s="39">
        <f t="shared" si="8"/>
        <v>2.3551234905069274E-3</v>
      </c>
      <c r="F82" s="41">
        <f t="shared" si="7"/>
        <v>0.93051778740854485</v>
      </c>
      <c r="N82" s="36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</row>
    <row r="83" spans="4:34" x14ac:dyDescent="0.2">
      <c r="D83" s="40">
        <v>8.1</v>
      </c>
      <c r="E83" s="39">
        <f t="shared" si="8"/>
        <v>2.2779128510532765E-3</v>
      </c>
      <c r="F83" s="41">
        <f t="shared" si="7"/>
        <v>0.93279570025959813</v>
      </c>
      <c r="N83" s="36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4:34" x14ac:dyDescent="0.2">
      <c r="D84" s="40">
        <v>8.1999999999999993</v>
      </c>
      <c r="E84" s="39">
        <f t="shared" si="8"/>
        <v>2.203233494086021E-3</v>
      </c>
      <c r="F84" s="41">
        <f t="shared" si="7"/>
        <v>0.93499893375368415</v>
      </c>
      <c r="N84" s="36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4:34" x14ac:dyDescent="0.2">
      <c r="D85" s="40">
        <v>8.3000000000000007</v>
      </c>
      <c r="E85" s="39">
        <f t="shared" si="8"/>
        <v>2.1310024337488631E-3</v>
      </c>
      <c r="F85" s="41">
        <f t="shared" si="7"/>
        <v>0.93712993618743301</v>
      </c>
      <c r="N85" s="36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</row>
    <row r="86" spans="4:34" x14ac:dyDescent="0.2">
      <c r="D86" s="40">
        <v>8.4</v>
      </c>
      <c r="E86" s="39">
        <f t="shared" si="8"/>
        <v>2.0611394048036802E-3</v>
      </c>
      <c r="F86" s="41">
        <f t="shared" si="7"/>
        <v>0.93919107559223669</v>
      </c>
      <c r="N86" s="36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</row>
    <row r="87" spans="4:34" x14ac:dyDescent="0.2">
      <c r="D87" s="40">
        <v>8.5</v>
      </c>
      <c r="E87" s="39">
        <f t="shared" si="8"/>
        <v>1.9935667734363172E-3</v>
      </c>
      <c r="F87" s="41">
        <f t="shared" si="7"/>
        <v>0.94118464236567301</v>
      </c>
      <c r="N87" s="36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</row>
    <row r="88" spans="4:34" x14ac:dyDescent="0.2">
      <c r="D88" s="40">
        <v>8.6</v>
      </c>
      <c r="E88" s="39">
        <f t="shared" si="8"/>
        <v>1.9282094509899261E-3</v>
      </c>
      <c r="F88" s="41">
        <f t="shared" si="7"/>
        <v>0.94311285181666293</v>
      </c>
      <c r="N88" s="36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4:34" x14ac:dyDescent="0.2">
      <c r="D89" s="40">
        <v>8.6999999999999993</v>
      </c>
      <c r="E89" s="39">
        <f t="shared" si="8"/>
        <v>1.8649948105211589E-3</v>
      </c>
      <c r="F89" s="41">
        <f t="shared" si="7"/>
        <v>0.94497784662718409</v>
      </c>
      <c r="N89" s="36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4:34" x14ac:dyDescent="0.2">
      <c r="D90" s="40">
        <v>8.8000000000000007</v>
      </c>
      <c r="E90" s="39">
        <f t="shared" si="8"/>
        <v>1.8038526060981663E-3</v>
      </c>
      <c r="F90" s="41">
        <f t="shared" si="7"/>
        <v>0.94678169923328226</v>
      </c>
      <c r="N90" s="36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4:34" x14ac:dyDescent="0.2">
      <c r="D91" s="40">
        <v>8.9</v>
      </c>
      <c r="E91" s="39">
        <f t="shared" si="8"/>
        <v>1.7447148947389302E-3</v>
      </c>
      <c r="F91" s="41">
        <f t="shared" si="7"/>
        <v>0.94852641412802119</v>
      </c>
      <c r="N91" s="36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4:34" x14ac:dyDescent="0.2">
      <c r="D92" s="40">
        <v>9</v>
      </c>
      <c r="E92" s="39">
        <f t="shared" si="8"/>
        <v>1.6875159609121004E-3</v>
      </c>
      <c r="F92" s="41">
        <f t="shared" si="7"/>
        <v>0.95021393008893329</v>
      </c>
      <c r="N92" s="36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</row>
    <row r="93" spans="4:34" x14ac:dyDescent="0.2">
      <c r="D93" s="40">
        <v>9.1</v>
      </c>
      <c r="E93" s="39">
        <f t="shared" si="8"/>
        <v>1.6321922435125202E-3</v>
      </c>
      <c r="F93" s="41">
        <f t="shared" si="7"/>
        <v>0.95184612233244581</v>
      </c>
      <c r="N93" s="36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</row>
    <row r="94" spans="4:34" x14ac:dyDescent="0.2">
      <c r="D94" s="40">
        <v>9.1999999999999993</v>
      </c>
      <c r="E94" s="39">
        <f t="shared" si="8"/>
        <v>1.5786822652285037E-3</v>
      </c>
      <c r="F94" s="41">
        <f t="shared" si="7"/>
        <v>0.95342480459767431</v>
      </c>
      <c r="N94" s="36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4:34" x14ac:dyDescent="0.2">
      <c r="D95" s="40">
        <v>9.3000000000000096</v>
      </c>
      <c r="E95" s="39">
        <f t="shared" si="8"/>
        <v>1.5269265642288143E-3</v>
      </c>
      <c r="F95" s="41">
        <f t="shared" si="7"/>
        <v>0.95495173116190313</v>
      </c>
      <c r="N95" s="36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4:34" x14ac:dyDescent="0.2">
      <c r="D96" s="40">
        <v>9.4</v>
      </c>
      <c r="E96" s="39">
        <f t="shared" si="8"/>
        <v>1.4768676280844106E-3</v>
      </c>
      <c r="F96" s="41">
        <f t="shared" si="7"/>
        <v>0.95642859878998754</v>
      </c>
      <c r="N96" s="36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</row>
    <row r="97" spans="4:34" x14ac:dyDescent="0.2">
      <c r="D97" s="40">
        <v>9.5</v>
      </c>
      <c r="E97" s="39">
        <f t="shared" si="8"/>
        <v>1.4284498298616777E-3</v>
      </c>
      <c r="F97" s="41">
        <f t="shared" si="7"/>
        <v>0.95785704861984922</v>
      </c>
      <c r="N97" s="36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</row>
    <row r="98" spans="4:34" x14ac:dyDescent="0.2">
      <c r="D98" s="40">
        <v>9.6000000000000103</v>
      </c>
      <c r="E98" s="39">
        <f t="shared" si="8"/>
        <v>1.3816193663064302E-3</v>
      </c>
      <c r="F98" s="41">
        <f t="shared" si="7"/>
        <v>0.95923866798615565</v>
      </c>
      <c r="N98" s="36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</row>
    <row r="99" spans="4:34" x14ac:dyDescent="0.2">
      <c r="D99" s="40">
        <v>9.7000000000000099</v>
      </c>
      <c r="E99" s="39">
        <f t="shared" si="8"/>
        <v>1.3363241980552942E-3</v>
      </c>
      <c r="F99" s="41">
        <f t="shared" si="7"/>
        <v>0.96057499218421094</v>
      </c>
      <c r="N99" s="36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</row>
    <row r="100" spans="4:34" x14ac:dyDescent="0.2">
      <c r="D100" s="40">
        <v>9.8000000000000096</v>
      </c>
      <c r="E100" s="39">
        <f>F100-F99</f>
        <v>1.2925139918112949E-3</v>
      </c>
      <c r="F100" s="41">
        <f t="shared" si="7"/>
        <v>0.96186750617602224</v>
      </c>
      <c r="N100" s="36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</row>
    <row r="101" spans="4:34" x14ac:dyDescent="0.2">
      <c r="D101" s="40">
        <v>9.9</v>
      </c>
      <c r="E101" s="39">
        <f>F101-F100</f>
        <v>1.2501400644087113E-3</v>
      </c>
      <c r="F101" s="41">
        <f t="shared" si="7"/>
        <v>0.96311764624043095</v>
      </c>
      <c r="N101" s="36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</row>
    <row r="102" spans="4:34" ht="13.5" thickBot="1" x14ac:dyDescent="0.25">
      <c r="D102" s="48">
        <v>10</v>
      </c>
      <c r="E102" s="45">
        <f>F102-F101</f>
        <v>1.2091553287171264E-3</v>
      </c>
      <c r="F102" s="49">
        <f t="shared" si="7"/>
        <v>0.96432680156914807</v>
      </c>
      <c r="N102" s="36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</row>
    <row r="103" spans="4:34" x14ac:dyDescent="0.2">
      <c r="N103" s="36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  <row r="104" spans="4:34" x14ac:dyDescent="0.2">
      <c r="E104" s="50"/>
      <c r="N104" s="36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</row>
    <row r="105" spans="4:34" x14ac:dyDescent="0.2">
      <c r="N105" s="36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</row>
    <row r="106" spans="4:34" x14ac:dyDescent="0.2">
      <c r="E106" s="50"/>
      <c r="N106" s="36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</row>
    <row r="107" spans="4:34" x14ac:dyDescent="0.2">
      <c r="N107" s="36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</row>
    <row r="108" spans="4:34" x14ac:dyDescent="0.2">
      <c r="E108" s="50"/>
      <c r="N108" s="36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</row>
    <row r="109" spans="4:34" x14ac:dyDescent="0.2">
      <c r="N109" s="36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</row>
    <row r="110" spans="4:34" x14ac:dyDescent="0.2">
      <c r="E110" s="50"/>
      <c r="N110" s="36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</row>
    <row r="111" spans="4:34" x14ac:dyDescent="0.2">
      <c r="N111" s="36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</row>
    <row r="112" spans="4:34" x14ac:dyDescent="0.2">
      <c r="E112" s="50"/>
      <c r="N112" s="36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</row>
    <row r="113" spans="5:34" x14ac:dyDescent="0.2">
      <c r="N113" s="36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5:34" x14ac:dyDescent="0.2">
      <c r="E114" s="50"/>
    </row>
    <row r="115" spans="5:34" x14ac:dyDescent="0.2"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5:34" x14ac:dyDescent="0.2">
      <c r="E116" s="50"/>
    </row>
    <row r="118" spans="5:34" x14ac:dyDescent="0.2">
      <c r="E118" s="50"/>
    </row>
    <row r="120" spans="5:34" x14ac:dyDescent="0.2">
      <c r="E120" s="50"/>
    </row>
    <row r="122" spans="5:34" x14ac:dyDescent="0.2">
      <c r="E122" s="50"/>
    </row>
    <row r="124" spans="5:34" x14ac:dyDescent="0.2">
      <c r="E124" s="50"/>
    </row>
    <row r="126" spans="5:34" x14ac:dyDescent="0.2">
      <c r="E126" s="50"/>
    </row>
    <row r="128" spans="5:34" x14ac:dyDescent="0.2">
      <c r="E128" s="50"/>
    </row>
    <row r="130" spans="5:5" x14ac:dyDescent="0.2">
      <c r="E130" s="50"/>
    </row>
    <row r="132" spans="5:5" x14ac:dyDescent="0.2">
      <c r="E132" s="50"/>
    </row>
    <row r="134" spans="5:5" x14ac:dyDescent="0.2">
      <c r="E134" s="50"/>
    </row>
    <row r="136" spans="5:5" x14ac:dyDescent="0.2">
      <c r="E136" s="50"/>
    </row>
    <row r="138" spans="5:5" x14ac:dyDescent="0.2">
      <c r="E138" s="50"/>
    </row>
    <row r="140" spans="5:5" x14ac:dyDescent="0.2">
      <c r="E140" s="50"/>
    </row>
    <row r="142" spans="5:5" x14ac:dyDescent="0.2">
      <c r="E142" s="50"/>
    </row>
    <row r="144" spans="5:5" x14ac:dyDescent="0.2">
      <c r="E144" s="50"/>
    </row>
    <row r="146" spans="5:5" x14ac:dyDescent="0.2">
      <c r="E146" s="50"/>
    </row>
    <row r="148" spans="5:5" x14ac:dyDescent="0.2">
      <c r="E148" s="50"/>
    </row>
    <row r="150" spans="5:5" x14ac:dyDescent="0.2">
      <c r="E150" s="50"/>
    </row>
    <row r="152" spans="5:5" x14ac:dyDescent="0.2">
      <c r="E152" s="50"/>
    </row>
    <row r="154" spans="5:5" x14ac:dyDescent="0.2">
      <c r="E154" s="50"/>
    </row>
    <row r="156" spans="5:5" x14ac:dyDescent="0.2">
      <c r="E156" s="50"/>
    </row>
    <row r="158" spans="5:5" x14ac:dyDescent="0.2">
      <c r="E158" s="50"/>
    </row>
    <row r="160" spans="5:5" x14ac:dyDescent="0.2">
      <c r="E160" s="50"/>
    </row>
    <row r="162" spans="5:5" x14ac:dyDescent="0.2">
      <c r="E162" s="50"/>
    </row>
    <row r="164" spans="5:5" x14ac:dyDescent="0.2">
      <c r="E164" s="50"/>
    </row>
    <row r="166" spans="5:5" x14ac:dyDescent="0.2">
      <c r="E166" s="50"/>
    </row>
    <row r="168" spans="5:5" x14ac:dyDescent="0.2">
      <c r="E168" s="50"/>
    </row>
    <row r="170" spans="5:5" x14ac:dyDescent="0.2">
      <c r="E170" s="50"/>
    </row>
    <row r="172" spans="5:5" x14ac:dyDescent="0.2">
      <c r="E172" s="50"/>
    </row>
    <row r="174" spans="5:5" x14ac:dyDescent="0.2">
      <c r="E174" s="50"/>
    </row>
    <row r="176" spans="5:5" x14ac:dyDescent="0.2">
      <c r="E176" s="50"/>
    </row>
    <row r="178" spans="5:5" x14ac:dyDescent="0.2">
      <c r="E178" s="50"/>
    </row>
    <row r="180" spans="5:5" x14ac:dyDescent="0.2">
      <c r="E180" s="50"/>
    </row>
    <row r="182" spans="5:5" x14ac:dyDescent="0.2">
      <c r="E182" s="50"/>
    </row>
    <row r="184" spans="5:5" x14ac:dyDescent="0.2">
      <c r="E184" s="50"/>
    </row>
    <row r="186" spans="5:5" x14ac:dyDescent="0.2">
      <c r="E186" s="50"/>
    </row>
    <row r="188" spans="5:5" x14ac:dyDescent="0.2">
      <c r="E188" s="50"/>
    </row>
    <row r="190" spans="5:5" x14ac:dyDescent="0.2">
      <c r="E190" s="50"/>
    </row>
    <row r="192" spans="5:5" x14ac:dyDescent="0.2">
      <c r="E192" s="50"/>
    </row>
    <row r="194" spans="5:5" x14ac:dyDescent="0.2">
      <c r="E194" s="50"/>
    </row>
    <row r="196" spans="5:5" x14ac:dyDescent="0.2">
      <c r="E196" s="50"/>
    </row>
    <row r="198" spans="5:5" x14ac:dyDescent="0.2">
      <c r="E198" s="50"/>
    </row>
    <row r="200" spans="5:5" x14ac:dyDescent="0.2">
      <c r="E200" s="50"/>
    </row>
    <row r="202" spans="5:5" x14ac:dyDescent="0.2">
      <c r="E202" s="50"/>
    </row>
    <row r="204" spans="5:5" x14ac:dyDescent="0.2">
      <c r="E204" s="50"/>
    </row>
    <row r="206" spans="5:5" x14ac:dyDescent="0.2">
      <c r="E206" s="50"/>
    </row>
    <row r="208" spans="5:5" x14ac:dyDescent="0.2">
      <c r="E208" s="50"/>
    </row>
    <row r="210" spans="5:5" x14ac:dyDescent="0.2">
      <c r="E210" s="50"/>
    </row>
    <row r="212" spans="5:5" x14ac:dyDescent="0.2">
      <c r="E212" s="50"/>
    </row>
    <row r="214" spans="5:5" x14ac:dyDescent="0.2">
      <c r="E214" s="50"/>
    </row>
    <row r="216" spans="5:5" x14ac:dyDescent="0.2">
      <c r="E216" s="50"/>
    </row>
    <row r="218" spans="5:5" x14ac:dyDescent="0.2">
      <c r="E218" s="50"/>
    </row>
    <row r="220" spans="5:5" x14ac:dyDescent="0.2">
      <c r="E220" s="50"/>
    </row>
    <row r="222" spans="5:5" x14ac:dyDescent="0.2">
      <c r="E222" s="50"/>
    </row>
    <row r="224" spans="5:5" x14ac:dyDescent="0.2">
      <c r="E224" s="50"/>
    </row>
    <row r="226" spans="5:5" x14ac:dyDescent="0.2">
      <c r="E226" s="50"/>
    </row>
    <row r="228" spans="5:5" x14ac:dyDescent="0.2">
      <c r="E228" s="50"/>
    </row>
    <row r="230" spans="5:5" x14ac:dyDescent="0.2">
      <c r="E230" s="50"/>
    </row>
    <row r="232" spans="5:5" x14ac:dyDescent="0.2">
      <c r="E232" s="50"/>
    </row>
    <row r="234" spans="5:5" x14ac:dyDescent="0.2">
      <c r="E234" s="50"/>
    </row>
    <row r="236" spans="5:5" x14ac:dyDescent="0.2">
      <c r="E236" s="50"/>
    </row>
    <row r="238" spans="5:5" x14ac:dyDescent="0.2">
      <c r="E238" s="50"/>
    </row>
    <row r="240" spans="5:5" x14ac:dyDescent="0.2">
      <c r="E240" s="50"/>
    </row>
    <row r="242" spans="5:5" x14ac:dyDescent="0.2">
      <c r="E242" s="50"/>
    </row>
    <row r="244" spans="5:5" x14ac:dyDescent="0.2">
      <c r="E244" s="50"/>
    </row>
    <row r="246" spans="5:5" x14ac:dyDescent="0.2">
      <c r="E246" s="50"/>
    </row>
    <row r="248" spans="5:5" x14ac:dyDescent="0.2">
      <c r="E248" s="50"/>
    </row>
    <row r="250" spans="5:5" x14ac:dyDescent="0.2">
      <c r="E250" s="50"/>
    </row>
    <row r="252" spans="5:5" x14ac:dyDescent="0.2">
      <c r="E252" s="50"/>
    </row>
  </sheetData>
  <mergeCells count="1">
    <mergeCell ref="B1:F1"/>
  </mergeCells>
  <phoneticPr fontId="2" type="noConversion"/>
  <pageMargins left="0.47244094488188981" right="0.47244094488188981" top="0.70866141732283472" bottom="0.59055118110236227" header="0.51181102362204722" footer="0.51181102362204722"/>
  <pageSetup paperSize="9" scale="53" orientation="landscape" cellComments="asDisplayed" r:id="rId1"/>
  <headerFooter alignWithMargins="0">
    <oddFooter>&amp;L&amp;F&amp;C&amp;A&amp;R5/8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52"/>
  <sheetViews>
    <sheetView zoomScale="75" zoomScaleNormal="75" workbookViewId="0">
      <selection sqref="A1:E1"/>
    </sheetView>
  </sheetViews>
  <sheetFormatPr defaultRowHeight="12.75" x14ac:dyDescent="0.2"/>
  <cols>
    <col min="1" max="5" width="23.42578125" style="3" customWidth="1"/>
    <col min="6" max="9" width="23.42578125" style="1" customWidth="1"/>
    <col min="10" max="10" width="9.85546875" style="1" bestFit="1" customWidth="1"/>
    <col min="11" max="16384" width="9.140625" style="1"/>
  </cols>
  <sheetData>
    <row r="1" spans="1:7" s="28" customFormat="1" ht="27" thickBot="1" x14ac:dyDescent="0.45">
      <c r="A1" s="94" t="s">
        <v>20</v>
      </c>
      <c r="B1" s="95"/>
      <c r="C1" s="95"/>
      <c r="D1" s="95"/>
      <c r="E1" s="96"/>
      <c r="F1" s="26" t="s">
        <v>14</v>
      </c>
      <c r="G1" s="27">
        <v>25</v>
      </c>
    </row>
    <row r="2" spans="1:7" ht="13.5" thickBot="1" x14ac:dyDescent="0.25">
      <c r="A2" s="51" t="s">
        <v>15</v>
      </c>
      <c r="B2" s="51" t="s">
        <v>16</v>
      </c>
      <c r="C2" s="51" t="s">
        <v>22</v>
      </c>
      <c r="D2" s="52" t="s">
        <v>18</v>
      </c>
      <c r="E2" s="52" t="s">
        <v>19</v>
      </c>
    </row>
    <row r="3" spans="1:7" x14ac:dyDescent="0.2">
      <c r="A3" s="32">
        <v>0</v>
      </c>
      <c r="B3" s="33">
        <f t="shared" ref="B3:B34" si="0">((($G$1*1)^A3)/FACT(A3))*(2.7183^(-$G$1*1))</f>
        <v>1.3885623066143604E-11</v>
      </c>
      <c r="C3" s="34">
        <v>0.1</v>
      </c>
      <c r="D3" s="33">
        <f>E3-0</f>
        <v>4.0810810061616909E-2</v>
      </c>
      <c r="E3" s="35">
        <f t="shared" ref="E3:E34" si="1">1-(2.7183^(-$G$1*(C3/60)))</f>
        <v>4.0810810061616909E-2</v>
      </c>
    </row>
    <row r="4" spans="1:7" x14ac:dyDescent="0.2">
      <c r="A4" s="38">
        <v>1</v>
      </c>
      <c r="B4" s="39">
        <f t="shared" si="0"/>
        <v>3.4714057665359012E-10</v>
      </c>
      <c r="C4" s="40">
        <v>0.2</v>
      </c>
      <c r="D4" s="39">
        <f t="shared" ref="D4:D35" si="2">E4-E3</f>
        <v>3.9145287843731835E-2</v>
      </c>
      <c r="E4" s="41">
        <f t="shared" si="1"/>
        <v>7.9956097905348744E-2</v>
      </c>
    </row>
    <row r="5" spans="1:7" x14ac:dyDescent="0.2">
      <c r="A5" s="38">
        <v>2</v>
      </c>
      <c r="B5" s="39">
        <f t="shared" si="0"/>
        <v>4.3392572081698761E-9</v>
      </c>
      <c r="C5" s="40">
        <v>0.3</v>
      </c>
      <c r="D5" s="39">
        <f t="shared" si="2"/>
        <v>3.7547736936733744E-2</v>
      </c>
      <c r="E5" s="41">
        <f t="shared" si="1"/>
        <v>0.11750383484208249</v>
      </c>
    </row>
    <row r="6" spans="1:7" x14ac:dyDescent="0.2">
      <c r="A6" s="38">
        <v>3</v>
      </c>
      <c r="B6" s="39">
        <f t="shared" si="0"/>
        <v>3.616047673474897E-8</v>
      </c>
      <c r="C6" s="40">
        <v>0.4</v>
      </c>
      <c r="D6" s="39">
        <f t="shared" si="2"/>
        <v>3.6015383376365229E-2</v>
      </c>
      <c r="E6" s="41">
        <f t="shared" si="1"/>
        <v>0.15351921821844772</v>
      </c>
    </row>
    <row r="7" spans="1:7" x14ac:dyDescent="0.2">
      <c r="A7" s="38">
        <v>4</v>
      </c>
      <c r="B7" s="39">
        <f t="shared" si="0"/>
        <v>2.2600297959218105E-7</v>
      </c>
      <c r="C7" s="40">
        <v>0.5</v>
      </c>
      <c r="D7" s="39">
        <f t="shared" si="2"/>
        <v>3.4545566406096073E-2</v>
      </c>
      <c r="E7" s="41">
        <f t="shared" si="1"/>
        <v>0.18806478462454379</v>
      </c>
    </row>
    <row r="8" spans="1:7" x14ac:dyDescent="0.2">
      <c r="A8" s="38">
        <v>5</v>
      </c>
      <c r="B8" s="39">
        <f t="shared" si="0"/>
        <v>1.1300148979609052E-6</v>
      </c>
      <c r="C8" s="40">
        <v>0.6</v>
      </c>
      <c r="D8" s="39">
        <f t="shared" si="2"/>
        <v>3.313573385702584E-2</v>
      </c>
      <c r="E8" s="41">
        <f t="shared" si="1"/>
        <v>0.22120051848156963</v>
      </c>
    </row>
    <row r="9" spans="1:7" x14ac:dyDescent="0.2">
      <c r="A9" s="38">
        <v>6</v>
      </c>
      <c r="B9" s="39">
        <f t="shared" si="0"/>
        <v>4.7083954081704382E-6</v>
      </c>
      <c r="C9" s="40">
        <v>0.7</v>
      </c>
      <c r="D9" s="39">
        <f t="shared" si="2"/>
        <v>3.1783437716334517E-2</v>
      </c>
      <c r="E9" s="41">
        <f t="shared" si="1"/>
        <v>0.25298395619790415</v>
      </c>
    </row>
    <row r="10" spans="1:7" x14ac:dyDescent="0.2">
      <c r="A10" s="38">
        <v>7</v>
      </c>
      <c r="B10" s="39">
        <f t="shared" si="0"/>
        <v>1.6815697886322995E-5</v>
      </c>
      <c r="C10" s="40">
        <v>0.8</v>
      </c>
      <c r="D10" s="39">
        <f t="shared" si="2"/>
        <v>3.0486329876587948E-2</v>
      </c>
      <c r="E10" s="41">
        <f t="shared" si="1"/>
        <v>0.28347028607449209</v>
      </c>
    </row>
    <row r="11" spans="1:7" x14ac:dyDescent="0.2">
      <c r="A11" s="38">
        <v>8</v>
      </c>
      <c r="B11" s="39">
        <f t="shared" si="0"/>
        <v>5.2549055894759363E-5</v>
      </c>
      <c r="C11" s="40">
        <v>0.9</v>
      </c>
      <c r="D11" s="39">
        <f t="shared" si="2"/>
        <v>2.9242158058518708E-2</v>
      </c>
      <c r="E11" s="41">
        <f t="shared" si="1"/>
        <v>0.3127124441330108</v>
      </c>
    </row>
    <row r="12" spans="1:7" x14ac:dyDescent="0.2">
      <c r="A12" s="38">
        <v>9</v>
      </c>
      <c r="B12" s="39">
        <f t="shared" si="0"/>
        <v>1.4596959970766487E-4</v>
      </c>
      <c r="C12" s="40">
        <v>1</v>
      </c>
      <c r="D12" s="39">
        <f t="shared" si="2"/>
        <v>2.8048761900200669E-2</v>
      </c>
      <c r="E12" s="41">
        <f t="shared" si="1"/>
        <v>0.34076120603321147</v>
      </c>
    </row>
    <row r="13" spans="1:7" x14ac:dyDescent="0.2">
      <c r="A13" s="38">
        <v>10</v>
      </c>
      <c r="B13" s="39">
        <f t="shared" si="0"/>
        <v>3.6492399926916222E-4</v>
      </c>
      <c r="C13" s="40">
        <v>1.1000000000000001</v>
      </c>
      <c r="D13" s="39">
        <f t="shared" si="2"/>
        <v>2.6904069205828107E-2</v>
      </c>
      <c r="E13" s="41">
        <f t="shared" si="1"/>
        <v>0.36766527523903958</v>
      </c>
    </row>
    <row r="14" spans="1:7" x14ac:dyDescent="0.2">
      <c r="A14" s="38">
        <v>11</v>
      </c>
      <c r="B14" s="39">
        <f t="shared" si="0"/>
        <v>8.2937272561173236E-4</v>
      </c>
      <c r="C14" s="40">
        <v>1.2</v>
      </c>
      <c r="D14" s="39">
        <f t="shared" si="2"/>
        <v>2.5806092347584464E-2</v>
      </c>
      <c r="E14" s="41">
        <f t="shared" si="1"/>
        <v>0.39347136758662404</v>
      </c>
    </row>
    <row r="15" spans="1:7" x14ac:dyDescent="0.2">
      <c r="A15" s="38">
        <v>12</v>
      </c>
      <c r="B15" s="39">
        <f t="shared" si="0"/>
        <v>1.7278598450244423E-3</v>
      </c>
      <c r="C15" s="40">
        <v>1.3</v>
      </c>
      <c r="D15" s="39">
        <f t="shared" si="2"/>
        <v>2.4752924814354649E-2</v>
      </c>
      <c r="E15" s="41">
        <f t="shared" si="1"/>
        <v>0.41822429240097869</v>
      </c>
    </row>
    <row r="16" spans="1:7" x14ac:dyDescent="0.2">
      <c r="A16" s="38">
        <v>13</v>
      </c>
      <c r="B16" s="39">
        <f t="shared" si="0"/>
        <v>3.3228073942777742E-3</v>
      </c>
      <c r="C16" s="40">
        <v>1.4</v>
      </c>
      <c r="D16" s="39">
        <f t="shared" si="2"/>
        <v>2.3742737901286448E-2</v>
      </c>
      <c r="E16" s="41">
        <f t="shared" si="1"/>
        <v>0.44196703030226514</v>
      </c>
    </row>
    <row r="17" spans="1:5" x14ac:dyDescent="0.2">
      <c r="A17" s="38">
        <v>14</v>
      </c>
      <c r="B17" s="39">
        <f t="shared" si="0"/>
        <v>5.9335846326388818E-3</v>
      </c>
      <c r="C17" s="40">
        <v>1.5</v>
      </c>
      <c r="D17" s="39">
        <f t="shared" si="2"/>
        <v>2.277377753445442E-2</v>
      </c>
      <c r="E17" s="41">
        <f t="shared" si="1"/>
        <v>0.46474080783671956</v>
      </c>
    </row>
    <row r="18" spans="1:5" x14ac:dyDescent="0.2">
      <c r="A18" s="38">
        <v>15</v>
      </c>
      <c r="B18" s="39">
        <f t="shared" si="0"/>
        <v>9.8893077210648033E-3</v>
      </c>
      <c r="C18" s="40">
        <v>1.6</v>
      </c>
      <c r="D18" s="39">
        <f t="shared" si="2"/>
        <v>2.1844361225110243E-2</v>
      </c>
      <c r="E18" s="41">
        <f t="shared" si="1"/>
        <v>0.4865851690618298</v>
      </c>
    </row>
    <row r="19" spans="1:5" x14ac:dyDescent="0.2">
      <c r="A19" s="38">
        <v>16</v>
      </c>
      <c r="B19" s="39">
        <f t="shared" si="0"/>
        <v>1.5452043314163754E-2</v>
      </c>
      <c r="C19" s="40">
        <v>1.7</v>
      </c>
      <c r="D19" s="39">
        <f t="shared" si="2"/>
        <v>2.0952875148234851E-2</v>
      </c>
      <c r="E19" s="41">
        <f t="shared" si="1"/>
        <v>0.50753804421006465</v>
      </c>
    </row>
    <row r="20" spans="1:5" x14ac:dyDescent="0.2">
      <c r="A20" s="38">
        <v>17</v>
      </c>
      <c r="B20" s="39">
        <f t="shared" si="0"/>
        <v>2.2723593109064345E-2</v>
      </c>
      <c r="C20" s="40">
        <v>1.8</v>
      </c>
      <c r="D20" s="39">
        <f t="shared" si="2"/>
        <v>2.009777134031554E-2</v>
      </c>
      <c r="E20" s="41">
        <f t="shared" si="1"/>
        <v>0.52763581555038019</v>
      </c>
    </row>
    <row r="21" spans="1:5" x14ac:dyDescent="0.2">
      <c r="A21" s="38">
        <v>18</v>
      </c>
      <c r="B21" s="39">
        <f t="shared" si="0"/>
        <v>3.1560545984811589E-2</v>
      </c>
      <c r="C21" s="40">
        <v>1.9</v>
      </c>
      <c r="D21" s="39">
        <f t="shared" si="2"/>
        <v>1.9277565011484032E-2</v>
      </c>
      <c r="E21" s="41">
        <f t="shared" si="1"/>
        <v>0.54691338056186423</v>
      </c>
    </row>
    <row r="22" spans="1:5" x14ac:dyDescent="0.2">
      <c r="A22" s="38">
        <v>19</v>
      </c>
      <c r="B22" s="39">
        <f t="shared" si="0"/>
        <v>4.1527034190541559E-2</v>
      </c>
      <c r="C22" s="40">
        <v>2</v>
      </c>
      <c r="D22" s="39">
        <f t="shared" si="2"/>
        <v>1.8490831967350019E-2</v>
      </c>
      <c r="E22" s="41">
        <f t="shared" si="1"/>
        <v>0.56540421252921425</v>
      </c>
    </row>
    <row r="23" spans="1:5" x14ac:dyDescent="0.2">
      <c r="A23" s="38">
        <v>20</v>
      </c>
      <c r="B23" s="39">
        <f t="shared" si="0"/>
        <v>5.1908792738176959E-2</v>
      </c>
      <c r="C23" s="40">
        <v>2.1</v>
      </c>
      <c r="D23" s="39">
        <f t="shared" si="2"/>
        <v>1.7736206136049093E-2</v>
      </c>
      <c r="E23" s="41">
        <f t="shared" si="1"/>
        <v>0.58314041866526334</v>
      </c>
    </row>
    <row r="24" spans="1:5" x14ac:dyDescent="0.2">
      <c r="A24" s="38">
        <v>21</v>
      </c>
      <c r="B24" s="39">
        <f t="shared" si="0"/>
        <v>6.179618183116304E-2</v>
      </c>
      <c r="C24" s="40">
        <v>2.2000000000000002</v>
      </c>
      <c r="D24" s="39">
        <f t="shared" si="2"/>
        <v>1.7012377196217177E-2</v>
      </c>
      <c r="E24" s="41">
        <f t="shared" si="1"/>
        <v>0.60015279586148051</v>
      </c>
    </row>
    <row r="25" spans="1:5" x14ac:dyDescent="0.2">
      <c r="A25" s="38">
        <v>22</v>
      </c>
      <c r="B25" s="39">
        <f t="shared" si="0"/>
        <v>7.022293389904892E-2</v>
      </c>
      <c r="C25" s="40">
        <v>2.2999999999999998</v>
      </c>
      <c r="D25" s="39">
        <f t="shared" si="2"/>
        <v>1.6318088301765621E-2</v>
      </c>
      <c r="E25" s="41">
        <f t="shared" si="1"/>
        <v>0.61647088416324614</v>
      </c>
    </row>
    <row r="26" spans="1:5" x14ac:dyDescent="0.2">
      <c r="A26" s="38">
        <v>23</v>
      </c>
      <c r="B26" s="39">
        <f t="shared" si="0"/>
        <v>7.6329275977227079E-2</v>
      </c>
      <c r="C26" s="88">
        <v>2.4</v>
      </c>
      <c r="D26" s="85">
        <f t="shared" si="2"/>
        <v>1.5652133899513698E-2</v>
      </c>
      <c r="E26" s="89">
        <f t="shared" si="1"/>
        <v>0.63212301806275983</v>
      </c>
    </row>
    <row r="27" spans="1:5" x14ac:dyDescent="0.2">
      <c r="A27" s="38">
        <v>24</v>
      </c>
      <c r="B27" s="39">
        <f t="shared" si="0"/>
        <v>7.950966247627822E-2</v>
      </c>
      <c r="C27" s="40">
        <v>2.5</v>
      </c>
      <c r="D27" s="39">
        <f t="shared" si="2"/>
        <v>1.501335763588163E-2</v>
      </c>
      <c r="E27" s="41">
        <f t="shared" si="1"/>
        <v>0.64713637569864146</v>
      </c>
    </row>
    <row r="28" spans="1:5" x14ac:dyDescent="0.2">
      <c r="A28" s="86">
        <v>25</v>
      </c>
      <c r="B28" s="87">
        <f t="shared" si="0"/>
        <v>7.950966247627822E-2</v>
      </c>
      <c r="C28" s="40">
        <v>2.6</v>
      </c>
      <c r="D28" s="39">
        <f t="shared" si="2"/>
        <v>1.4400650349016608E-2</v>
      </c>
      <c r="E28" s="41">
        <f t="shared" si="1"/>
        <v>0.66153702604765807</v>
      </c>
    </row>
    <row r="29" spans="1:5" x14ac:dyDescent="0.2">
      <c r="A29" s="38">
        <v>26</v>
      </c>
      <c r="B29" s="39">
        <f t="shared" si="0"/>
        <v>7.645159853488287E-2</v>
      </c>
      <c r="C29" s="40">
        <v>2.7</v>
      </c>
      <c r="D29" s="39">
        <f t="shared" si="2"/>
        <v>1.3812948142859049E-2</v>
      </c>
      <c r="E29" s="41">
        <f t="shared" si="1"/>
        <v>0.67534997419051712</v>
      </c>
    </row>
    <row r="30" spans="1:5" x14ac:dyDescent="0.2">
      <c r="A30" s="38">
        <v>27</v>
      </c>
      <c r="B30" s="39">
        <f t="shared" si="0"/>
        <v>7.0788517161928619E-2</v>
      </c>
      <c r="C30" s="40">
        <v>2.8</v>
      </c>
      <c r="D30" s="39">
        <f t="shared" si="2"/>
        <v>1.3249230539809753E-2</v>
      </c>
      <c r="E30" s="41">
        <f t="shared" si="1"/>
        <v>0.68859920473032687</v>
      </c>
    </row>
    <row r="31" spans="1:5" x14ac:dyDescent="0.2">
      <c r="A31" s="38">
        <v>28</v>
      </c>
      <c r="B31" s="39">
        <f t="shared" si="0"/>
        <v>6.3204033180293412E-2</v>
      </c>
      <c r="C31" s="40">
        <v>2.9</v>
      </c>
      <c r="D31" s="39">
        <f t="shared" si="2"/>
        <v>1.2708518708787198E-2</v>
      </c>
      <c r="E31" s="41">
        <f t="shared" si="1"/>
        <v>0.70130772343911407</v>
      </c>
    </row>
    <row r="32" spans="1:5" x14ac:dyDescent="0.2">
      <c r="A32" s="38">
        <v>29</v>
      </c>
      <c r="B32" s="39">
        <f t="shared" si="0"/>
        <v>5.4486235500252937E-2</v>
      </c>
      <c r="C32" s="40">
        <v>3</v>
      </c>
      <c r="D32" s="39">
        <f t="shared" si="2"/>
        <v>1.2189873765598325E-2</v>
      </c>
      <c r="E32" s="41">
        <f t="shared" si="1"/>
        <v>0.7134975972047124</v>
      </c>
    </row>
    <row r="33" spans="1:5" x14ac:dyDescent="0.2">
      <c r="A33" s="38">
        <v>30</v>
      </c>
      <c r="B33" s="39">
        <f t="shared" si="0"/>
        <v>4.5405196250210764E-2</v>
      </c>
      <c r="C33" s="40">
        <v>3.1</v>
      </c>
      <c r="D33" s="39">
        <f t="shared" si="2"/>
        <v>1.1692395142675394E-2</v>
      </c>
      <c r="E33" s="41">
        <f t="shared" si="1"/>
        <v>0.72518999234738779</v>
      </c>
    </row>
    <row r="34" spans="1:5" x14ac:dyDescent="0.2">
      <c r="A34" s="38">
        <v>31</v>
      </c>
      <c r="B34" s="39">
        <f t="shared" si="0"/>
        <v>3.6617093750169978E-2</v>
      </c>
      <c r="C34" s="40">
        <v>3.2</v>
      </c>
      <c r="D34" s="39">
        <f t="shared" si="2"/>
        <v>1.1215219025342393E-2</v>
      </c>
      <c r="E34" s="41">
        <f t="shared" si="1"/>
        <v>0.73640521137273018</v>
      </c>
    </row>
    <row r="35" spans="1:5" x14ac:dyDescent="0.2">
      <c r="A35" s="38">
        <v>32</v>
      </c>
      <c r="B35" s="39">
        <f t="shared" ref="B35:B53" si="3">((($G$1*1)^A35)/FACT(A35))*(2.7183^(-$G$1*1))</f>
        <v>2.8607104492320297E-2</v>
      </c>
      <c r="C35" s="40">
        <v>3.3</v>
      </c>
      <c r="D35" s="39">
        <f t="shared" si="2"/>
        <v>1.0757516851899518E-2</v>
      </c>
      <c r="E35" s="41">
        <f t="shared" ref="E35:E66" si="4">1-(2.7183^(-$G$1*(C35/60)))</f>
        <v>0.7471627282246297</v>
      </c>
    </row>
    <row r="36" spans="1:5" x14ac:dyDescent="0.2">
      <c r="A36" s="38">
        <v>33</v>
      </c>
      <c r="B36" s="39">
        <f t="shared" si="3"/>
        <v>2.1672048857818402E-2</v>
      </c>
      <c r="C36" s="40">
        <v>3.4</v>
      </c>
      <c r="D36" s="39">
        <f t="shared" ref="D36:D67" si="5">E36-E35</f>
        <v>1.0318493874922008E-2</v>
      </c>
      <c r="E36" s="41">
        <f t="shared" si="4"/>
        <v>0.75748122209955171</v>
      </c>
    </row>
    <row r="37" spans="1:5" x14ac:dyDescent="0.2">
      <c r="A37" s="38">
        <v>34</v>
      </c>
      <c r="B37" s="39">
        <f t="shared" si="3"/>
        <v>1.5935330042513539E-2</v>
      </c>
      <c r="C37" s="40">
        <v>3.5</v>
      </c>
      <c r="D37" s="39">
        <f t="shared" si="5"/>
        <v>9.8973877812706945E-3</v>
      </c>
      <c r="E37" s="41">
        <f t="shared" si="4"/>
        <v>0.7673786098808224</v>
      </c>
    </row>
    <row r="38" spans="1:5" x14ac:dyDescent="0.2">
      <c r="A38" s="38">
        <v>35</v>
      </c>
      <c r="B38" s="39">
        <f t="shared" si="3"/>
        <v>1.1382378601795385E-2</v>
      </c>
      <c r="C38" s="40">
        <v>3.6</v>
      </c>
      <c r="D38" s="39">
        <f t="shared" si="5"/>
        <v>9.4934673684231585E-3</v>
      </c>
      <c r="E38" s="41">
        <f t="shared" si="4"/>
        <v>0.77687207724924556</v>
      </c>
    </row>
    <row r="39" spans="1:5" x14ac:dyDescent="0.2">
      <c r="A39" s="38">
        <v>36</v>
      </c>
      <c r="B39" s="39">
        <f t="shared" si="3"/>
        <v>7.9044295845801249E-3</v>
      </c>
      <c r="C39" s="40">
        <v>3.7</v>
      </c>
      <c r="D39" s="39">
        <f t="shared" si="5"/>
        <v>9.1060312748242334E-3</v>
      </c>
      <c r="E39" s="41">
        <f t="shared" si="4"/>
        <v>0.7859781085240698</v>
      </c>
    </row>
    <row r="40" spans="1:5" x14ac:dyDescent="0.2">
      <c r="A40" s="38">
        <v>37</v>
      </c>
      <c r="B40" s="39">
        <f t="shared" si="3"/>
        <v>5.3408308003919779E-3</v>
      </c>
      <c r="C40" s="40">
        <v>3.8</v>
      </c>
      <c r="D40" s="39">
        <f t="shared" si="5"/>
        <v>8.7344067620520605E-3</v>
      </c>
      <c r="E40" s="41">
        <f t="shared" si="4"/>
        <v>0.79471251528612186</v>
      </c>
    </row>
    <row r="41" spans="1:5" x14ac:dyDescent="0.2">
      <c r="A41" s="38">
        <v>38</v>
      </c>
      <c r="B41" s="39">
        <f t="shared" si="3"/>
        <v>3.5137044739420916E-3</v>
      </c>
      <c r="C41" s="40">
        <v>3.9</v>
      </c>
      <c r="D41" s="39">
        <f t="shared" si="5"/>
        <v>8.3779485466852766E-3</v>
      </c>
      <c r="E41" s="41">
        <f t="shared" si="4"/>
        <v>0.80309046383280713</v>
      </c>
    </row>
    <row r="42" spans="1:5" x14ac:dyDescent="0.2">
      <c r="A42" s="38">
        <v>39</v>
      </c>
      <c r="B42" s="39">
        <f t="shared" si="3"/>
        <v>2.2523746627833912E-3</v>
      </c>
      <c r="C42" s="40">
        <v>4</v>
      </c>
      <c r="D42" s="39">
        <f t="shared" si="5"/>
        <v>8.0360376798404021E-3</v>
      </c>
      <c r="E42" s="41">
        <f t="shared" si="4"/>
        <v>0.81112650151264754</v>
      </c>
    </row>
    <row r="43" spans="1:5" x14ac:dyDescent="0.2">
      <c r="A43" s="38">
        <v>40</v>
      </c>
      <c r="B43" s="39">
        <f t="shared" si="3"/>
        <v>1.4077341642396192E-3</v>
      </c>
      <c r="C43" s="40">
        <v>4.0999999999999996</v>
      </c>
      <c r="D43" s="39">
        <f t="shared" si="5"/>
        <v>7.7080804724404262E-3</v>
      </c>
      <c r="E43" s="41">
        <f t="shared" si="4"/>
        <v>0.81883458198508796</v>
      </c>
    </row>
    <row r="44" spans="1:5" x14ac:dyDescent="0.2">
      <c r="A44" s="38">
        <v>41</v>
      </c>
      <c r="B44" s="39">
        <f t="shared" si="3"/>
        <v>8.5837449039001231E-4</v>
      </c>
      <c r="C44" s="40">
        <v>4.2</v>
      </c>
      <c r="D44" s="39">
        <f t="shared" si="5"/>
        <v>7.3935074643400878E-3</v>
      </c>
      <c r="E44" s="41">
        <f t="shared" si="4"/>
        <v>0.82622808944942805</v>
      </c>
    </row>
    <row r="45" spans="1:5" x14ac:dyDescent="0.2">
      <c r="A45" s="38">
        <v>42</v>
      </c>
      <c r="B45" s="39">
        <f t="shared" si="3"/>
        <v>5.1093719666072139E-4</v>
      </c>
      <c r="C45" s="40">
        <v>4.3</v>
      </c>
      <c r="D45" s="39">
        <f t="shared" si="5"/>
        <v>7.0917724355237244E-3</v>
      </c>
      <c r="E45" s="41">
        <f t="shared" si="4"/>
        <v>0.83331986188495177</v>
      </c>
    </row>
    <row r="46" spans="1:5" x14ac:dyDescent="0.2">
      <c r="A46" s="38">
        <v>43</v>
      </c>
      <c r="B46" s="39">
        <f t="shared" si="3"/>
        <v>2.9705650968646591E-4</v>
      </c>
      <c r="C46" s="40">
        <v>4.4000000000000004</v>
      </c>
      <c r="D46" s="39">
        <f t="shared" si="5"/>
        <v>6.8023514576572852E-3</v>
      </c>
      <c r="E46" s="41">
        <f t="shared" si="4"/>
        <v>0.84012221334260906</v>
      </c>
    </row>
    <row r="47" spans="1:5" x14ac:dyDescent="0.2">
      <c r="A47" s="38">
        <v>44</v>
      </c>
      <c r="B47" s="39">
        <f t="shared" si="3"/>
        <v>1.6878210777640106E-4</v>
      </c>
      <c r="C47" s="40">
        <v>4.5</v>
      </c>
      <c r="D47" s="39">
        <f t="shared" si="5"/>
        <v>6.5247419843464938E-3</v>
      </c>
      <c r="E47" s="41">
        <f t="shared" si="4"/>
        <v>0.84664695532695555</v>
      </c>
    </row>
    <row r="48" spans="1:5" x14ac:dyDescent="0.2">
      <c r="A48" s="38">
        <v>45</v>
      </c>
      <c r="B48" s="39">
        <f t="shared" si="3"/>
        <v>9.376783765355615E-5</v>
      </c>
      <c r="C48" s="40">
        <v>4.5999999999999996</v>
      </c>
      <c r="D48" s="39">
        <f t="shared" si="5"/>
        <v>6.2584619785223117E-3</v>
      </c>
      <c r="E48" s="41">
        <f t="shared" si="4"/>
        <v>0.85290541730547786</v>
      </c>
    </row>
    <row r="49" spans="1:9" x14ac:dyDescent="0.2">
      <c r="A49" s="38">
        <v>46</v>
      </c>
      <c r="B49" s="39">
        <f t="shared" si="3"/>
        <v>5.0960781333454438E-5</v>
      </c>
      <c r="C49" s="40">
        <v>4.7</v>
      </c>
      <c r="D49" s="39">
        <f t="shared" si="5"/>
        <v>6.0030490754390264E-3</v>
      </c>
      <c r="E49" s="41">
        <f t="shared" si="4"/>
        <v>0.85890846638091689</v>
      </c>
    </row>
    <row r="50" spans="1:9" x14ac:dyDescent="0.2">
      <c r="A50" s="38">
        <v>47</v>
      </c>
      <c r="B50" s="39">
        <f t="shared" si="3"/>
        <v>2.7106798581624694E-5</v>
      </c>
      <c r="C50" s="40">
        <v>4.8</v>
      </c>
      <c r="D50" s="39">
        <f t="shared" si="5"/>
        <v>5.758059779830571E-3</v>
      </c>
      <c r="E50" s="41">
        <f t="shared" si="4"/>
        <v>0.86466652616074746</v>
      </c>
    </row>
    <row r="51" spans="1:9" x14ac:dyDescent="0.2">
      <c r="A51" s="38">
        <v>48</v>
      </c>
      <c r="B51" s="39">
        <f t="shared" si="3"/>
        <v>1.4118124261262871E-5</v>
      </c>
      <c r="C51" s="40">
        <v>4.9000000000000004</v>
      </c>
      <c r="D51" s="39">
        <f t="shared" si="5"/>
        <v>5.5230686958326336E-3</v>
      </c>
      <c r="E51" s="41">
        <f t="shared" si="4"/>
        <v>0.8701895948565801</v>
      </c>
    </row>
    <row r="52" spans="1:9" x14ac:dyDescent="0.2">
      <c r="A52" s="38">
        <v>49</v>
      </c>
      <c r="B52" s="39">
        <f t="shared" si="3"/>
        <v>7.2031246230932962E-6</v>
      </c>
      <c r="C52" s="40">
        <v>5</v>
      </c>
      <c r="D52" s="39">
        <f t="shared" si="5"/>
        <v>5.2976677883296297E-3</v>
      </c>
      <c r="E52" s="41">
        <f t="shared" si="4"/>
        <v>0.87548726264490973</v>
      </c>
    </row>
    <row r="53" spans="1:9" ht="13.5" thickBot="1" x14ac:dyDescent="0.25">
      <c r="A53" s="44">
        <v>50</v>
      </c>
      <c r="B53" s="45">
        <f t="shared" si="3"/>
        <v>3.6015623115466498E-6</v>
      </c>
      <c r="C53" s="40">
        <v>5.0999999999999996</v>
      </c>
      <c r="D53" s="39">
        <f t="shared" si="5"/>
        <v>5.0814656744505582E-3</v>
      </c>
      <c r="E53" s="41">
        <f t="shared" si="4"/>
        <v>0.88056872831936028</v>
      </c>
    </row>
    <row r="54" spans="1:9" ht="13.5" thickBot="1" x14ac:dyDescent="0.25">
      <c r="B54" s="47">
        <f>SUM(B3:B53)</f>
        <v>0.99982954053357664</v>
      </c>
      <c r="C54" s="40">
        <v>5.2</v>
      </c>
      <c r="D54" s="39">
        <f t="shared" si="5"/>
        <v>4.8740869439760637E-3</v>
      </c>
      <c r="E54" s="41">
        <f t="shared" si="4"/>
        <v>0.88544281526333635</v>
      </c>
      <c r="F54" s="43"/>
      <c r="G54" s="43"/>
      <c r="H54" s="43"/>
      <c r="I54" s="43"/>
    </row>
    <row r="55" spans="1:9" x14ac:dyDescent="0.2">
      <c r="C55" s="40">
        <v>5.3</v>
      </c>
      <c r="D55" s="39">
        <f t="shared" si="5"/>
        <v>4.6751715074815348E-3</v>
      </c>
      <c r="E55" s="41">
        <f t="shared" si="4"/>
        <v>0.89011798677081788</v>
      </c>
    </row>
    <row r="56" spans="1:9" x14ac:dyDescent="0.2">
      <c r="C56" s="40">
        <v>5.4</v>
      </c>
      <c r="D56" s="39">
        <f t="shared" si="5"/>
        <v>4.4843739710842545E-3</v>
      </c>
      <c r="E56" s="41">
        <f t="shared" si="4"/>
        <v>0.89460236074190214</v>
      </c>
    </row>
    <row r="57" spans="1:9" x14ac:dyDescent="0.2">
      <c r="C57" s="40">
        <v>5.5</v>
      </c>
      <c r="D57" s="39">
        <f t="shared" si="5"/>
        <v>4.3013630367050304E-3</v>
      </c>
      <c r="E57" s="41">
        <f t="shared" si="4"/>
        <v>0.89890372377860717</v>
      </c>
    </row>
    <row r="58" spans="1:9" x14ac:dyDescent="0.2">
      <c r="C58" s="40">
        <v>5.6</v>
      </c>
      <c r="D58" s="39">
        <f t="shared" si="5"/>
        <v>4.1258209268080215E-3</v>
      </c>
      <c r="E58" s="41">
        <f t="shared" si="4"/>
        <v>0.90302954470541519</v>
      </c>
    </row>
    <row r="59" spans="1:9" x14ac:dyDescent="0.2">
      <c r="C59" s="40">
        <v>5.7</v>
      </c>
      <c r="D59" s="39">
        <f t="shared" si="5"/>
        <v>3.9574428326157873E-3</v>
      </c>
      <c r="E59" s="41">
        <f t="shared" si="4"/>
        <v>0.90698698753803098</v>
      </c>
    </row>
    <row r="60" spans="1:9" x14ac:dyDescent="0.2">
      <c r="C60" s="40">
        <v>5.8</v>
      </c>
      <c r="D60" s="39">
        <f t="shared" si="5"/>
        <v>3.7959363848443228E-3</v>
      </c>
      <c r="E60" s="41">
        <f t="shared" si="4"/>
        <v>0.9107829239228753</v>
      </c>
    </row>
    <row r="61" spans="1:9" x14ac:dyDescent="0.2">
      <c r="C61" s="40">
        <v>5.9</v>
      </c>
      <c r="D61" s="39">
        <f t="shared" si="5"/>
        <v>3.6410211460363717E-3</v>
      </c>
      <c r="E61" s="41">
        <f t="shared" si="4"/>
        <v>0.91442394506891167</v>
      </c>
    </row>
    <row r="62" spans="1:9" x14ac:dyDescent="0.2">
      <c r="C62" s="40">
        <v>6</v>
      </c>
      <c r="D62" s="39">
        <f t="shared" si="5"/>
        <v>3.4924281236151655E-3</v>
      </c>
      <c r="E62" s="41">
        <f t="shared" si="4"/>
        <v>0.91791637319252684</v>
      </c>
    </row>
    <row r="63" spans="1:9" x14ac:dyDescent="0.2">
      <c r="C63" s="40">
        <v>6.1</v>
      </c>
      <c r="D63" s="39">
        <f t="shared" si="5"/>
        <v>3.349899302808379E-3</v>
      </c>
      <c r="E63" s="41">
        <f t="shared" si="4"/>
        <v>0.92126627249533521</v>
      </c>
    </row>
    <row r="64" spans="1:9" x14ac:dyDescent="0.2">
      <c r="C64" s="40">
        <v>6.2</v>
      </c>
      <c r="D64" s="39">
        <f t="shared" si="5"/>
        <v>3.2131871986360583E-3</v>
      </c>
      <c r="E64" s="41">
        <f t="shared" si="4"/>
        <v>0.92447945969397127</v>
      </c>
    </row>
    <row r="65" spans="3:10" x14ac:dyDescent="0.2">
      <c r="C65" s="40">
        <v>6.3</v>
      </c>
      <c r="D65" s="39">
        <f t="shared" si="5"/>
        <v>3.0820544261799254E-3</v>
      </c>
      <c r="E65" s="41">
        <f t="shared" si="4"/>
        <v>0.9275615141201512</v>
      </c>
    </row>
    <row r="66" spans="3:10" x14ac:dyDescent="0.2">
      <c r="C66" s="40">
        <v>6.4</v>
      </c>
      <c r="D66" s="39">
        <f t="shared" si="5"/>
        <v>2.9562732883936516E-3</v>
      </c>
      <c r="E66" s="41">
        <f t="shared" si="4"/>
        <v>0.93051778740854485</v>
      </c>
    </row>
    <row r="67" spans="3:10" x14ac:dyDescent="0.2">
      <c r="C67" s="40">
        <v>6.5</v>
      </c>
      <c r="D67" s="39">
        <f t="shared" si="5"/>
        <v>2.8356253807307885E-3</v>
      </c>
      <c r="E67" s="41">
        <f t="shared" ref="E67:E102" si="6">1-(2.7183^(-$G$1*(C67/60)))</f>
        <v>0.93335341278927564</v>
      </c>
      <c r="J67" s="53"/>
    </row>
    <row r="68" spans="3:10" x14ac:dyDescent="0.2">
      <c r="C68" s="40">
        <v>6.6</v>
      </c>
      <c r="D68" s="39">
        <f t="shared" ref="D68:D99" si="7">E68-E67</f>
        <v>2.7199012119119015E-3</v>
      </c>
      <c r="E68" s="41">
        <f t="shared" si="6"/>
        <v>0.93607331400118754</v>
      </c>
      <c r="J68" s="54"/>
    </row>
    <row r="69" spans="3:10" x14ac:dyDescent="0.2">
      <c r="C69" s="40">
        <v>6.7</v>
      </c>
      <c r="D69" s="39">
        <f t="shared" si="7"/>
        <v>2.6088998401661012E-3</v>
      </c>
      <c r="E69" s="41">
        <f t="shared" si="6"/>
        <v>0.93868221384135364</v>
      </c>
    </row>
    <row r="70" spans="3:10" x14ac:dyDescent="0.2">
      <c r="C70" s="40">
        <v>6.8</v>
      </c>
      <c r="D70" s="39">
        <f t="shared" si="7"/>
        <v>2.5024285243193667E-3</v>
      </c>
      <c r="E70" s="41">
        <f t="shared" si="6"/>
        <v>0.94118464236567301</v>
      </c>
    </row>
    <row r="71" spans="3:10" x14ac:dyDescent="0.2">
      <c r="C71" s="40">
        <v>6.9</v>
      </c>
      <c r="D71" s="39">
        <f t="shared" si="7"/>
        <v>2.4003023891207009E-3</v>
      </c>
      <c r="E71" s="41">
        <f t="shared" si="6"/>
        <v>0.94358494475479371</v>
      </c>
    </row>
    <row r="72" spans="3:10" x14ac:dyDescent="0.2">
      <c r="C72" s="40">
        <v>7</v>
      </c>
      <c r="D72" s="39">
        <f t="shared" si="7"/>
        <v>2.3023441042276938E-3</v>
      </c>
      <c r="E72" s="41">
        <f t="shared" si="6"/>
        <v>0.9458872888590214</v>
      </c>
    </row>
    <row r="73" spans="3:10" x14ac:dyDescent="0.2">
      <c r="C73" s="40">
        <v>7.1</v>
      </c>
      <c r="D73" s="39">
        <f t="shared" si="7"/>
        <v>2.2083835762936044E-3</v>
      </c>
      <c r="E73" s="41">
        <f t="shared" si="6"/>
        <v>0.94809567243531501</v>
      </c>
    </row>
    <row r="74" spans="3:10" x14ac:dyDescent="0.2">
      <c r="C74" s="40">
        <v>7.2</v>
      </c>
      <c r="D74" s="39">
        <f t="shared" si="7"/>
        <v>2.1182576536183939E-3</v>
      </c>
      <c r="E74" s="41">
        <f t="shared" si="6"/>
        <v>0.9502139300889334</v>
      </c>
    </row>
    <row r="75" spans="3:10" x14ac:dyDescent="0.2">
      <c r="C75" s="40">
        <v>7.3</v>
      </c>
      <c r="D75" s="39">
        <f t="shared" si="7"/>
        <v>2.0318098428548925E-3</v>
      </c>
      <c r="E75" s="41">
        <f t="shared" si="6"/>
        <v>0.95224573993178829</v>
      </c>
    </row>
    <row r="76" spans="3:10" x14ac:dyDescent="0.2">
      <c r="C76" s="40">
        <v>7.4</v>
      </c>
      <c r="D76" s="39">
        <f t="shared" si="7"/>
        <v>1.9488900372768292E-3</v>
      </c>
      <c r="E76" s="41">
        <f t="shared" si="6"/>
        <v>0.95419462996906512</v>
      </c>
    </row>
    <row r="77" spans="3:10" x14ac:dyDescent="0.2">
      <c r="C77" s="40">
        <v>7.5</v>
      </c>
      <c r="D77" s="39">
        <f t="shared" si="7"/>
        <v>1.8693542561345478E-3</v>
      </c>
      <c r="E77" s="41">
        <f t="shared" si="6"/>
        <v>0.95606398422519967</v>
      </c>
    </row>
    <row r="78" spans="3:10" x14ac:dyDescent="0.2">
      <c r="C78" s="40">
        <v>7.6</v>
      </c>
      <c r="D78" s="39">
        <f t="shared" si="7"/>
        <v>1.7930643946495461E-3</v>
      </c>
      <c r="E78" s="41">
        <f t="shared" si="6"/>
        <v>0.95785704861984922</v>
      </c>
    </row>
    <row r="79" spans="3:10" x14ac:dyDescent="0.2">
      <c r="C79" s="40">
        <v>7.7</v>
      </c>
      <c r="D79" s="39">
        <f t="shared" si="7"/>
        <v>1.7198879842112991E-3</v>
      </c>
      <c r="E79" s="41">
        <f t="shared" si="6"/>
        <v>0.95957693660406052</v>
      </c>
    </row>
    <row r="80" spans="3:10" x14ac:dyDescent="0.2">
      <c r="C80" s="40">
        <v>7.8</v>
      </c>
      <c r="D80" s="39">
        <f t="shared" si="7"/>
        <v>1.6496979623604746E-3</v>
      </c>
      <c r="E80" s="41">
        <f t="shared" si="6"/>
        <v>0.96122663456642099</v>
      </c>
    </row>
    <row r="81" spans="3:5" x14ac:dyDescent="0.2">
      <c r="C81" s="40">
        <v>7.9</v>
      </c>
      <c r="D81" s="39">
        <f t="shared" si="7"/>
        <v>1.5823724521594196E-3</v>
      </c>
      <c r="E81" s="41">
        <f t="shared" si="6"/>
        <v>0.96280900701858041</v>
      </c>
    </row>
    <row r="82" spans="3:5" x14ac:dyDescent="0.2">
      <c r="C82" s="40">
        <v>8</v>
      </c>
      <c r="D82" s="39">
        <f t="shared" si="7"/>
        <v>1.5177945505676638E-3</v>
      </c>
      <c r="E82" s="41">
        <f t="shared" si="6"/>
        <v>0.96432680156914807</v>
      </c>
    </row>
    <row r="83" spans="3:5" x14ac:dyDescent="0.2">
      <c r="C83" s="40">
        <v>8.1</v>
      </c>
      <c r="D83" s="39">
        <f t="shared" si="7"/>
        <v>1.4558521254518508E-3</v>
      </c>
      <c r="E83" s="41">
        <f t="shared" si="6"/>
        <v>0.96578265369459992</v>
      </c>
    </row>
    <row r="84" spans="3:5" x14ac:dyDescent="0.2">
      <c r="C84" s="40">
        <v>8.1999999999999993</v>
      </c>
      <c r="D84" s="39">
        <f t="shared" si="7"/>
        <v>1.3964376208822626E-3</v>
      </c>
      <c r="E84" s="41">
        <f t="shared" si="6"/>
        <v>0.96717909131548219</v>
      </c>
    </row>
    <row r="85" spans="3:5" x14ac:dyDescent="0.2">
      <c r="C85" s="40">
        <v>8.3000000000000007</v>
      </c>
      <c r="D85" s="39">
        <f t="shared" si="7"/>
        <v>1.3394478703735446E-3</v>
      </c>
      <c r="E85" s="41">
        <f t="shared" si="6"/>
        <v>0.96851853918585573</v>
      </c>
    </row>
    <row r="86" spans="3:5" x14ac:dyDescent="0.2">
      <c r="C86" s="40">
        <v>8.4</v>
      </c>
      <c r="D86" s="39">
        <f t="shared" si="7"/>
        <v>1.2847839177483333E-3</v>
      </c>
      <c r="E86" s="41">
        <f t="shared" si="6"/>
        <v>0.96980332310360406</v>
      </c>
    </row>
    <row r="87" spans="3:5" x14ac:dyDescent="0.2">
      <c r="C87" s="40">
        <v>8.5</v>
      </c>
      <c r="D87" s="39">
        <f t="shared" si="7"/>
        <v>1.2323508453108145E-3</v>
      </c>
      <c r="E87" s="41">
        <f t="shared" si="6"/>
        <v>0.97103567394891488</v>
      </c>
    </row>
    <row r="88" spans="3:5" x14ac:dyDescent="0.2">
      <c r="C88" s="40">
        <v>8.6</v>
      </c>
      <c r="D88" s="39">
        <f t="shared" si="7"/>
        <v>1.1820576090335599E-3</v>
      </c>
      <c r="E88" s="41">
        <f t="shared" si="6"/>
        <v>0.97221773155794844</v>
      </c>
    </row>
    <row r="89" spans="3:5" x14ac:dyDescent="0.2">
      <c r="C89" s="40">
        <v>8.6999999999999993</v>
      </c>
      <c r="D89" s="39">
        <f t="shared" si="7"/>
        <v>1.1338168804694293E-3</v>
      </c>
      <c r="E89" s="41">
        <f t="shared" si="6"/>
        <v>0.97335154843841787</v>
      </c>
    </row>
    <row r="90" spans="3:5" x14ac:dyDescent="0.2">
      <c r="C90" s="40">
        <v>8.8000000000000007</v>
      </c>
      <c r="D90" s="39">
        <f t="shared" si="7"/>
        <v>1.0875448951158662E-3</v>
      </c>
      <c r="E90" s="41">
        <f t="shared" si="6"/>
        <v>0.97443909333353373</v>
      </c>
    </row>
    <row r="91" spans="3:5" x14ac:dyDescent="0.2">
      <c r="C91" s="40">
        <v>8.9</v>
      </c>
      <c r="D91" s="39">
        <f t="shared" si="7"/>
        <v>1.0431613069679102E-3</v>
      </c>
      <c r="E91" s="41">
        <f t="shared" si="6"/>
        <v>0.97548225464050164</v>
      </c>
    </row>
    <row r="92" spans="3:5" x14ac:dyDescent="0.2">
      <c r="C92" s="40">
        <v>9</v>
      </c>
      <c r="D92" s="39">
        <f t="shared" si="7"/>
        <v>1.0005890490055735E-3</v>
      </c>
      <c r="E92" s="41">
        <f t="shared" si="6"/>
        <v>0.97648284368950722</v>
      </c>
    </row>
    <row r="93" spans="3:5" x14ac:dyDescent="0.2">
      <c r="C93" s="40">
        <v>9.1</v>
      </c>
      <c r="D93" s="39">
        <f t="shared" si="7"/>
        <v>9.5975419937688322E-4</v>
      </c>
      <c r="E93" s="41">
        <f t="shared" si="6"/>
        <v>0.9774425978888841</v>
      </c>
    </row>
    <row r="94" spans="3:5" x14ac:dyDescent="0.2">
      <c r="C94" s="40">
        <v>9.1999999999999993</v>
      </c>
      <c r="D94" s="39">
        <f t="shared" si="7"/>
        <v>9.2058585304033436E-4</v>
      </c>
      <c r="E94" s="41">
        <f t="shared" si="6"/>
        <v>0.97836318374192444</v>
      </c>
    </row>
    <row r="95" spans="3:5" x14ac:dyDescent="0.2">
      <c r="C95" s="40">
        <v>9.3000000000000096</v>
      </c>
      <c r="D95" s="39">
        <f t="shared" si="7"/>
        <v>8.8301599864648583E-4</v>
      </c>
      <c r="E95" s="41">
        <f t="shared" si="6"/>
        <v>0.97924619974057092</v>
      </c>
    </row>
    <row r="96" spans="3:5" x14ac:dyDescent="0.2">
      <c r="C96" s="40">
        <v>9.4</v>
      </c>
      <c r="D96" s="39">
        <f t="shared" si="7"/>
        <v>8.4697940044420328E-4</v>
      </c>
      <c r="E96" s="41">
        <f t="shared" si="6"/>
        <v>0.98009317914101513</v>
      </c>
    </row>
    <row r="97" spans="3:5" x14ac:dyDescent="0.2">
      <c r="C97" s="40">
        <v>9.5</v>
      </c>
      <c r="D97" s="39">
        <f t="shared" si="7"/>
        <v>8.1241348500671329E-4</v>
      </c>
      <c r="E97" s="41">
        <f t="shared" si="6"/>
        <v>0.98090559262602184</v>
      </c>
    </row>
    <row r="98" spans="3:5" x14ac:dyDescent="0.2">
      <c r="C98" s="40">
        <v>9.6000000000000103</v>
      </c>
      <c r="D98" s="39">
        <f t="shared" si="7"/>
        <v>7.7925823257862792E-4</v>
      </c>
      <c r="E98" s="41">
        <f t="shared" si="6"/>
        <v>0.98168485085860047</v>
      </c>
    </row>
    <row r="99" spans="3:5" x14ac:dyDescent="0.2">
      <c r="C99" s="40">
        <v>9.7000000000000099</v>
      </c>
      <c r="D99" s="39">
        <f t="shared" si="7"/>
        <v>7.4745607285975346E-4</v>
      </c>
      <c r="E99" s="41">
        <f t="shared" si="6"/>
        <v>0.98243230693146022</v>
      </c>
    </row>
    <row r="100" spans="3:5" x14ac:dyDescent="0.2">
      <c r="C100" s="40">
        <v>9.8000000000000096</v>
      </c>
      <c r="D100" s="39">
        <f>E100-E99</f>
        <v>7.1695178504105339E-4</v>
      </c>
      <c r="E100" s="41">
        <f t="shared" si="6"/>
        <v>0.98314925871650127</v>
      </c>
    </row>
    <row r="101" spans="3:5" x14ac:dyDescent="0.2">
      <c r="C101" s="40">
        <v>9.9</v>
      </c>
      <c r="D101" s="39">
        <f>E101-E100</f>
        <v>6.8769240191823844E-4</v>
      </c>
      <c r="E101" s="41">
        <f t="shared" si="6"/>
        <v>0.98383695111841951</v>
      </c>
    </row>
    <row r="102" spans="3:5" ht="13.5" thickBot="1" x14ac:dyDescent="0.25">
      <c r="C102" s="48">
        <v>10</v>
      </c>
      <c r="D102" s="45">
        <f>E102-E101</f>
        <v>6.5962711792277862E-4</v>
      </c>
      <c r="E102" s="49">
        <f t="shared" si="6"/>
        <v>0.98449657823634229</v>
      </c>
    </row>
    <row r="104" spans="3:5" x14ac:dyDescent="0.2">
      <c r="D104" s="50"/>
    </row>
    <row r="106" spans="3:5" x14ac:dyDescent="0.2">
      <c r="D106" s="50"/>
    </row>
    <row r="108" spans="3:5" x14ac:dyDescent="0.2">
      <c r="D108" s="50"/>
    </row>
    <row r="110" spans="3:5" x14ac:dyDescent="0.2">
      <c r="D110" s="50"/>
    </row>
    <row r="112" spans="3:5" x14ac:dyDescent="0.2">
      <c r="D112" s="50"/>
    </row>
    <row r="114" spans="4:4" x14ac:dyDescent="0.2">
      <c r="D114" s="50"/>
    </row>
    <row r="116" spans="4:4" x14ac:dyDescent="0.2">
      <c r="D116" s="50"/>
    </row>
    <row r="118" spans="4:4" x14ac:dyDescent="0.2">
      <c r="D118" s="50"/>
    </row>
    <row r="120" spans="4:4" x14ac:dyDescent="0.2">
      <c r="D120" s="50"/>
    </row>
    <row r="122" spans="4:4" x14ac:dyDescent="0.2">
      <c r="D122" s="50"/>
    </row>
    <row r="124" spans="4:4" x14ac:dyDescent="0.2">
      <c r="D124" s="50"/>
    </row>
    <row r="126" spans="4:4" x14ac:dyDescent="0.2">
      <c r="D126" s="50"/>
    </row>
    <row r="128" spans="4:4" x14ac:dyDescent="0.2">
      <c r="D128" s="50"/>
    </row>
    <row r="130" spans="4:4" x14ac:dyDescent="0.2">
      <c r="D130" s="50"/>
    </row>
    <row r="132" spans="4:4" x14ac:dyDescent="0.2">
      <c r="D132" s="50"/>
    </row>
    <row r="134" spans="4:4" x14ac:dyDescent="0.2">
      <c r="D134" s="50"/>
    </row>
    <row r="136" spans="4:4" x14ac:dyDescent="0.2">
      <c r="D136" s="50"/>
    </row>
    <row r="138" spans="4:4" x14ac:dyDescent="0.2">
      <c r="D138" s="50"/>
    </row>
    <row r="140" spans="4:4" x14ac:dyDescent="0.2">
      <c r="D140" s="50"/>
    </row>
    <row r="142" spans="4:4" x14ac:dyDescent="0.2">
      <c r="D142" s="50"/>
    </row>
    <row r="144" spans="4:4" x14ac:dyDescent="0.2">
      <c r="D144" s="50"/>
    </row>
    <row r="146" spans="4:4" x14ac:dyDescent="0.2">
      <c r="D146" s="50"/>
    </row>
    <row r="148" spans="4:4" x14ac:dyDescent="0.2">
      <c r="D148" s="50"/>
    </row>
    <row r="150" spans="4:4" x14ac:dyDescent="0.2">
      <c r="D150" s="50"/>
    </row>
    <row r="152" spans="4:4" x14ac:dyDescent="0.2">
      <c r="D152" s="50"/>
    </row>
    <row r="154" spans="4:4" x14ac:dyDescent="0.2">
      <c r="D154" s="50"/>
    </row>
    <row r="156" spans="4:4" x14ac:dyDescent="0.2">
      <c r="D156" s="50"/>
    </row>
    <row r="158" spans="4:4" x14ac:dyDescent="0.2">
      <c r="D158" s="50"/>
    </row>
    <row r="160" spans="4:4" x14ac:dyDescent="0.2">
      <c r="D160" s="50"/>
    </row>
    <row r="162" spans="4:4" x14ac:dyDescent="0.2">
      <c r="D162" s="50"/>
    </row>
    <row r="164" spans="4:4" x14ac:dyDescent="0.2">
      <c r="D164" s="50"/>
    </row>
    <row r="166" spans="4:4" x14ac:dyDescent="0.2">
      <c r="D166" s="50"/>
    </row>
    <row r="168" spans="4:4" x14ac:dyDescent="0.2">
      <c r="D168" s="50"/>
    </row>
    <row r="170" spans="4:4" x14ac:dyDescent="0.2">
      <c r="D170" s="50"/>
    </row>
    <row r="172" spans="4:4" x14ac:dyDescent="0.2">
      <c r="D172" s="50"/>
    </row>
    <row r="174" spans="4:4" x14ac:dyDescent="0.2">
      <c r="D174" s="50"/>
    </row>
    <row r="176" spans="4:4" x14ac:dyDescent="0.2">
      <c r="D176" s="50"/>
    </row>
    <row r="178" spans="4:4" x14ac:dyDescent="0.2">
      <c r="D178" s="50"/>
    </row>
    <row r="180" spans="4:4" x14ac:dyDescent="0.2">
      <c r="D180" s="50"/>
    </row>
    <row r="182" spans="4:4" x14ac:dyDescent="0.2">
      <c r="D182" s="50"/>
    </row>
    <row r="184" spans="4:4" x14ac:dyDescent="0.2">
      <c r="D184" s="50"/>
    </row>
    <row r="186" spans="4:4" x14ac:dyDescent="0.2">
      <c r="D186" s="50"/>
    </row>
    <row r="188" spans="4:4" x14ac:dyDescent="0.2">
      <c r="D188" s="50"/>
    </row>
    <row r="190" spans="4:4" x14ac:dyDescent="0.2">
      <c r="D190" s="50"/>
    </row>
    <row r="192" spans="4:4" x14ac:dyDescent="0.2">
      <c r="D192" s="50"/>
    </row>
    <row r="194" spans="4:4" x14ac:dyDescent="0.2">
      <c r="D194" s="50"/>
    </row>
    <row r="196" spans="4:4" x14ac:dyDescent="0.2">
      <c r="D196" s="50"/>
    </row>
    <row r="198" spans="4:4" x14ac:dyDescent="0.2">
      <c r="D198" s="50"/>
    </row>
    <row r="200" spans="4:4" x14ac:dyDescent="0.2">
      <c r="D200" s="50"/>
    </row>
    <row r="202" spans="4:4" x14ac:dyDescent="0.2">
      <c r="D202" s="50"/>
    </row>
    <row r="204" spans="4:4" x14ac:dyDescent="0.2">
      <c r="D204" s="50"/>
    </row>
    <row r="206" spans="4:4" x14ac:dyDescent="0.2">
      <c r="D206" s="50"/>
    </row>
    <row r="208" spans="4:4" x14ac:dyDescent="0.2">
      <c r="D208" s="50"/>
    </row>
    <row r="210" spans="4:4" x14ac:dyDescent="0.2">
      <c r="D210" s="50"/>
    </row>
    <row r="212" spans="4:4" x14ac:dyDescent="0.2">
      <c r="D212" s="50"/>
    </row>
    <row r="214" spans="4:4" x14ac:dyDescent="0.2">
      <c r="D214" s="50"/>
    </row>
    <row r="216" spans="4:4" x14ac:dyDescent="0.2">
      <c r="D216" s="50"/>
    </row>
    <row r="218" spans="4:4" x14ac:dyDescent="0.2">
      <c r="D218" s="50"/>
    </row>
    <row r="220" spans="4:4" x14ac:dyDescent="0.2">
      <c r="D220" s="50"/>
    </row>
    <row r="222" spans="4:4" x14ac:dyDescent="0.2">
      <c r="D222" s="50"/>
    </row>
    <row r="224" spans="4:4" x14ac:dyDescent="0.2">
      <c r="D224" s="50"/>
    </row>
    <row r="226" spans="4:4" x14ac:dyDescent="0.2">
      <c r="D226" s="50"/>
    </row>
    <row r="228" spans="4:4" x14ac:dyDescent="0.2">
      <c r="D228" s="50"/>
    </row>
    <row r="230" spans="4:4" x14ac:dyDescent="0.2">
      <c r="D230" s="50"/>
    </row>
    <row r="232" spans="4:4" x14ac:dyDescent="0.2">
      <c r="D232" s="50"/>
    </row>
    <row r="234" spans="4:4" x14ac:dyDescent="0.2">
      <c r="D234" s="50"/>
    </row>
    <row r="236" spans="4:4" x14ac:dyDescent="0.2">
      <c r="D236" s="50"/>
    </row>
    <row r="238" spans="4:4" x14ac:dyDescent="0.2">
      <c r="D238" s="50"/>
    </row>
    <row r="240" spans="4:4" x14ac:dyDescent="0.2">
      <c r="D240" s="50"/>
    </row>
    <row r="242" spans="4:4" x14ac:dyDescent="0.2">
      <c r="D242" s="50"/>
    </row>
    <row r="244" spans="4:4" x14ac:dyDescent="0.2">
      <c r="D244" s="50"/>
    </row>
    <row r="246" spans="4:4" x14ac:dyDescent="0.2">
      <c r="D246" s="50"/>
    </row>
    <row r="248" spans="4:4" x14ac:dyDescent="0.2">
      <c r="D248" s="50"/>
    </row>
    <row r="250" spans="4:4" x14ac:dyDescent="0.2">
      <c r="D250" s="50"/>
    </row>
    <row r="252" spans="4:4" x14ac:dyDescent="0.2">
      <c r="D252" s="50"/>
    </row>
  </sheetData>
  <mergeCells count="1">
    <mergeCell ref="A1:E1"/>
  </mergeCells>
  <phoneticPr fontId="2" type="noConversion"/>
  <pageMargins left="0.47244094488188981" right="0.47244094488188981" top="0.70866141732283472" bottom="0.59055118110236227" header="0.51181102362204722" footer="0.51181102362204722"/>
  <pageSetup paperSize="9" scale="58" orientation="landscape" cellComments="asDisplayed" r:id="rId1"/>
  <headerFooter alignWithMargins="0">
    <oddFooter>&amp;L&amp;F&amp;C&amp;A&amp;R6/8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8:S91"/>
  <sheetViews>
    <sheetView zoomScale="75" zoomScaleNormal="75" zoomScaleSheetLayoutView="50" workbookViewId="0"/>
  </sheetViews>
  <sheetFormatPr defaultRowHeight="12.75" x14ac:dyDescent="0.2"/>
  <cols>
    <col min="1" max="18" width="9.140625" style="1"/>
    <col min="19" max="19" width="18.5703125" style="1" customWidth="1"/>
    <col min="20" max="16384" width="9.140625" style="1"/>
  </cols>
  <sheetData>
    <row r="18" spans="1:19" ht="13.5" thickBo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20" spans="1:19" ht="27.75" x14ac:dyDescent="0.4">
      <c r="A20" s="76" t="s">
        <v>31</v>
      </c>
    </row>
    <row r="27" spans="1:19" ht="27.75" x14ac:dyDescent="0.4">
      <c r="A27" s="76" t="s">
        <v>30</v>
      </c>
      <c r="S27" s="5"/>
    </row>
    <row r="36" spans="1:1" ht="27.75" x14ac:dyDescent="0.4">
      <c r="A36" s="76" t="s">
        <v>29</v>
      </c>
    </row>
    <row r="38" spans="1:1" ht="20.25" x14ac:dyDescent="0.3">
      <c r="A38" s="80" t="s">
        <v>41</v>
      </c>
    </row>
    <row r="46" spans="1:1" ht="20.25" x14ac:dyDescent="0.3">
      <c r="A46" s="80" t="s">
        <v>42</v>
      </c>
    </row>
    <row r="65" spans="1:1" ht="20.25" x14ac:dyDescent="0.3">
      <c r="A65" s="80" t="s">
        <v>1</v>
      </c>
    </row>
    <row r="75" spans="1:1" ht="20.25" x14ac:dyDescent="0.3">
      <c r="A75" s="80" t="s">
        <v>3</v>
      </c>
    </row>
    <row r="83" spans="1:1" ht="20.25" x14ac:dyDescent="0.3">
      <c r="A83" s="80" t="s">
        <v>2</v>
      </c>
    </row>
    <row r="91" spans="1:1" ht="20.25" x14ac:dyDescent="0.3">
      <c r="A91" s="80" t="s">
        <v>34</v>
      </c>
    </row>
  </sheetData>
  <phoneticPr fontId="2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52" orientation="portrait" cellComments="asDisplayed" r:id="rId1"/>
  <headerFooter alignWithMargins="0">
    <oddFooter>&amp;L&amp;F&amp;C&amp;A&amp;R7/8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7:S40"/>
  <sheetViews>
    <sheetView zoomScale="65" zoomScaleNormal="65" zoomScaleSheetLayoutView="50" workbookViewId="0"/>
  </sheetViews>
  <sheetFormatPr defaultColWidth="20.5703125" defaultRowHeight="21.75" customHeight="1" x14ac:dyDescent="0.3"/>
  <cols>
    <col min="1" max="13" width="20.5703125" style="61"/>
    <col min="14" max="14" width="10.28515625" style="61" customWidth="1"/>
    <col min="15" max="16384" width="20.5703125" style="61"/>
  </cols>
  <sheetData>
    <row r="7" spans="1:14" ht="21.75" customHeight="1" thickBot="1" x14ac:dyDescent="0.3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10" spans="1:14" ht="21.75" customHeight="1" thickBot="1" x14ac:dyDescent="0.35"/>
    <row r="11" spans="1:14" ht="28.5" thickBot="1" x14ac:dyDescent="0.45">
      <c r="A11" s="73" t="s">
        <v>23</v>
      </c>
      <c r="H11" s="74" t="s">
        <v>11</v>
      </c>
      <c r="I11" s="75" t="s">
        <v>12</v>
      </c>
      <c r="J11" s="62"/>
    </row>
    <row r="12" spans="1:14" ht="21.75" customHeight="1" x14ac:dyDescent="0.3">
      <c r="A12" s="61" t="s">
        <v>32</v>
      </c>
      <c r="I12" s="63">
        <v>0</v>
      </c>
      <c r="J12" s="69">
        <f t="shared" ref="J12:J17" si="0">FACT(5)/FACT(5-I12)*((0.4)/(2.5))^I12</f>
        <v>1</v>
      </c>
    </row>
    <row r="13" spans="1:14" ht="21.75" customHeight="1" x14ac:dyDescent="0.3">
      <c r="I13" s="64">
        <v>1</v>
      </c>
      <c r="J13" s="70">
        <f t="shared" si="0"/>
        <v>0.8</v>
      </c>
    </row>
    <row r="14" spans="1:14" ht="21.75" customHeight="1" x14ac:dyDescent="0.3">
      <c r="I14" s="64">
        <v>2</v>
      </c>
      <c r="J14" s="70">
        <f t="shared" si="0"/>
        <v>0.51200000000000001</v>
      </c>
    </row>
    <row r="15" spans="1:14" ht="21.75" customHeight="1" x14ac:dyDescent="0.3">
      <c r="I15" s="64">
        <v>3</v>
      </c>
      <c r="J15" s="70">
        <f t="shared" si="0"/>
        <v>0.24576000000000003</v>
      </c>
    </row>
    <row r="16" spans="1:14" ht="21.75" customHeight="1" x14ac:dyDescent="0.3">
      <c r="I16" s="64">
        <v>4</v>
      </c>
      <c r="J16" s="70">
        <f t="shared" si="0"/>
        <v>7.8643199999999996E-2</v>
      </c>
    </row>
    <row r="17" spans="1:11" ht="21.75" customHeight="1" thickBot="1" x14ac:dyDescent="0.35">
      <c r="I17" s="65">
        <v>5</v>
      </c>
      <c r="J17" s="71">
        <f t="shared" si="0"/>
        <v>1.2582912E-2</v>
      </c>
    </row>
    <row r="18" spans="1:11" ht="21.75" customHeight="1" thickBot="1" x14ac:dyDescent="0.35">
      <c r="I18" s="66"/>
      <c r="J18" s="72">
        <f>SUM(J12:J17)</f>
        <v>2.6489861120000007</v>
      </c>
      <c r="K18" s="67">
        <f>J18^(-1)</f>
        <v>0.3775029228994311</v>
      </c>
    </row>
    <row r="30" spans="1:11" ht="27.75" x14ac:dyDescent="0.4">
      <c r="A30" s="73" t="s">
        <v>0</v>
      </c>
    </row>
    <row r="31" spans="1:11" ht="21.75" customHeight="1" x14ac:dyDescent="0.3">
      <c r="A31" s="61" t="s">
        <v>26</v>
      </c>
    </row>
    <row r="34" spans="1:19" ht="27.75" x14ac:dyDescent="0.4">
      <c r="A34" s="73" t="s">
        <v>24</v>
      </c>
    </row>
    <row r="35" spans="1:19" ht="21.75" customHeight="1" x14ac:dyDescent="0.3">
      <c r="A35" s="61" t="s">
        <v>27</v>
      </c>
    </row>
    <row r="39" spans="1:19" ht="27.75" x14ac:dyDescent="0.4">
      <c r="A39" s="73" t="s">
        <v>25</v>
      </c>
      <c r="S39" s="68"/>
    </row>
    <row r="40" spans="1:19" ht="21.75" customHeight="1" x14ac:dyDescent="0.3">
      <c r="A40" s="61" t="s">
        <v>28</v>
      </c>
    </row>
  </sheetData>
  <phoneticPr fontId="2" type="noConversion"/>
  <pageMargins left="0.47244094488188981" right="0.47244094488188981" top="0.70866141732283472" bottom="0.59055118110236227" header="0.47244094488188981" footer="0.47244094488188981"/>
  <pageSetup paperSize="9" scale="50" orientation="landscape" cellComments="asDisplayed" r:id="rId1"/>
  <headerFooter alignWithMargins="0">
    <oddFooter>&amp;L&amp;F&amp;C&amp;A&amp;R8/8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Lasku 1</vt:lpstr>
      <vt:lpstr>Lasku 1 extra A</vt:lpstr>
      <vt:lpstr>Lasku 1 extra D</vt:lpstr>
      <vt:lpstr>Lasku 1 extra E</vt:lpstr>
      <vt:lpstr>Lasku 2</vt:lpstr>
      <vt:lpstr>Lasku 3</vt:lpstr>
      <vt:lpstr>Lasku 1 extra B</vt:lpstr>
      <vt:lpstr>Lasku 1 extra C</vt:lpstr>
      <vt:lpstr>'Lasku 1'!Print_Area</vt:lpstr>
      <vt:lpstr>'Lasku 1 extra A'!Print_Area</vt:lpstr>
      <vt:lpstr>'Lasku 1 extra D'!Print_Area</vt:lpstr>
      <vt:lpstr>'Lasku 1 extra E'!Print_Area</vt:lpstr>
      <vt:lpstr>'Lasku 2'!Print_Area</vt:lpstr>
      <vt:lpstr>'Lasku 3'!Print_Area</vt:lpstr>
    </vt:vector>
  </TitlesOfParts>
  <Company>HKKK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Tarkkala</dc:creator>
  <cp:lastModifiedBy>Mikko Tarkkala</cp:lastModifiedBy>
  <cp:lastPrinted>2020-06-09T23:52:49Z</cp:lastPrinted>
  <dcterms:created xsi:type="dcterms:W3CDTF">2001-09-20T12:54:42Z</dcterms:created>
  <dcterms:modified xsi:type="dcterms:W3CDTF">2020-06-09T23:54:25Z</dcterms:modified>
</cp:coreProperties>
</file>