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F:\TUTA 20\2-Menetelmäluennot\"/>
    </mc:Choice>
  </mc:AlternateContent>
  <xr:revisionPtr revIDLastSave="0" documentId="13_ncr:1_{DDA0E4F4-57D1-4071-B2EF-0A472CEFA89E}" xr6:coauthVersionLast="45" xr6:coauthVersionMax="45" xr10:uidLastSave="{00000000-0000-0000-0000-000000000000}"/>
  <bookViews>
    <workbookView xWindow="-120" yWindow="-120" windowWidth="29040" windowHeight="15840" tabRatio="591" xr2:uid="{00000000-000D-0000-FFFF-FFFF00000000}"/>
  </bookViews>
  <sheets>
    <sheet name="Lasku 1" sheetId="19" r:id="rId1"/>
    <sheet name="Lasku 2" sheetId="8" r:id="rId2"/>
    <sheet name="Lasku 2 jatkuu" sheetId="9" r:id="rId3"/>
    <sheet name="Lasku 3" sheetId="16" r:id="rId4"/>
    <sheet name="Lasku 3 extra A" sheetId="17" r:id="rId5"/>
    <sheet name="Lasku 3 extra B" sheetId="18" r:id="rId6"/>
    <sheet name="Lasku 4" sheetId="14" r:id="rId7"/>
  </sheets>
  <definedNames>
    <definedName name="_xlnm.Print_Area" localSheetId="0">'Lasku 1'!$A$1:$J$64</definedName>
    <definedName name="_xlnm.Print_Area" localSheetId="1">'Lasku 2'!$A$1:$H$35</definedName>
    <definedName name="_xlnm.Print_Area" localSheetId="2">'Lasku 2 jatkuu'!$A$1:$W$58</definedName>
    <definedName name="_xlnm.Print_Area" localSheetId="3">'Lasku 3'!$A$1:$G$57</definedName>
    <definedName name="_xlnm.Print_Area" localSheetId="6">'Lasku 4'!$A$1:$F$85</definedName>
    <definedName name="sencount" hidden="1">1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4" i="16" l="1"/>
  <c r="C134" i="16" s="1"/>
  <c r="C133" i="16"/>
  <c r="B133" i="16"/>
  <c r="B132" i="16"/>
  <c r="C132" i="16" s="1"/>
  <c r="C131" i="16"/>
  <c r="B131" i="16"/>
  <c r="B130" i="16"/>
  <c r="C130" i="16" s="1"/>
  <c r="C129" i="16"/>
  <c r="B129" i="16"/>
  <c r="B128" i="16"/>
  <c r="C128" i="16" s="1"/>
  <c r="C127" i="16"/>
  <c r="B127" i="16"/>
  <c r="B126" i="16"/>
  <c r="C126" i="16" s="1"/>
  <c r="C125" i="16"/>
  <c r="B125" i="16"/>
  <c r="B124" i="16"/>
  <c r="C124" i="16" s="1"/>
  <c r="C123" i="16"/>
  <c r="B123" i="16"/>
  <c r="B122" i="16"/>
  <c r="C122" i="16" s="1"/>
  <c r="C121" i="16"/>
  <c r="B121" i="16"/>
  <c r="B120" i="16"/>
  <c r="C120" i="16" s="1"/>
  <c r="C119" i="16"/>
  <c r="B119" i="16"/>
  <c r="B118" i="16"/>
  <c r="C118" i="16" s="1"/>
  <c r="C117" i="16"/>
  <c r="B117" i="16"/>
  <c r="B116" i="16"/>
  <c r="C116" i="16" s="1"/>
  <c r="C115" i="16"/>
  <c r="B115" i="16"/>
  <c r="B114" i="16"/>
  <c r="C114" i="16" s="1"/>
  <c r="C113" i="16"/>
  <c r="B113" i="16"/>
  <c r="B112" i="16"/>
  <c r="C112" i="16" s="1"/>
  <c r="C111" i="16"/>
  <c r="B111" i="16"/>
  <c r="B110" i="16"/>
  <c r="C110" i="16" s="1"/>
  <c r="C109" i="16"/>
  <c r="B109" i="16"/>
  <c r="B108" i="16"/>
  <c r="C108" i="16" s="1"/>
  <c r="C107" i="16"/>
  <c r="B107" i="16"/>
  <c r="B106" i="16"/>
  <c r="C106" i="16" s="1"/>
  <c r="C105" i="16"/>
  <c r="B105" i="16"/>
  <c r="B104" i="16"/>
  <c r="C104" i="16" s="1"/>
  <c r="D52" i="16"/>
  <c r="D53" i="16" s="1"/>
  <c r="D48" i="16"/>
  <c r="D47" i="16"/>
  <c r="G27" i="16"/>
  <c r="F27" i="16"/>
  <c r="G26" i="16"/>
  <c r="F26" i="16"/>
  <c r="G25" i="16"/>
  <c r="F25" i="16"/>
  <c r="G24" i="16"/>
  <c r="F24" i="16"/>
  <c r="G23" i="16"/>
  <c r="F23" i="16"/>
  <c r="G22" i="16"/>
  <c r="F22" i="16"/>
  <c r="G21" i="16"/>
  <c r="F21" i="16"/>
  <c r="G20" i="16"/>
  <c r="F20" i="16"/>
  <c r="G19" i="16"/>
  <c r="G143" i="16" s="1"/>
  <c r="F19" i="16"/>
  <c r="G142" i="16" s="1"/>
  <c r="G18" i="16"/>
  <c r="F143" i="16" s="1"/>
  <c r="F18" i="16"/>
  <c r="F142" i="16" s="1"/>
  <c r="C28" i="14"/>
  <c r="B28" i="14"/>
  <c r="D27" i="14"/>
  <c r="C27" i="14"/>
  <c r="B27" i="14"/>
  <c r="C26" i="14"/>
  <c r="D26" i="14" s="1"/>
  <c r="B26" i="14"/>
  <c r="C25" i="14"/>
  <c r="D25" i="14" s="1"/>
  <c r="B25" i="14"/>
  <c r="C24" i="14"/>
  <c r="D24" i="14" s="1"/>
  <c r="B24" i="14"/>
  <c r="C23" i="14"/>
  <c r="B23" i="14"/>
  <c r="C22" i="14"/>
  <c r="D22" i="14" s="1"/>
  <c r="B22" i="14"/>
  <c r="C21" i="14"/>
  <c r="D21" i="14" s="1"/>
  <c r="B21" i="14"/>
  <c r="E17" i="14"/>
  <c r="C17" i="14"/>
  <c r="F137" i="16" l="1"/>
  <c r="F129" i="16"/>
  <c r="F119" i="16"/>
  <c r="F115" i="16"/>
  <c r="F109" i="16"/>
  <c r="F105" i="16"/>
  <c r="F136" i="16"/>
  <c r="F133" i="16"/>
  <c r="F131" i="16"/>
  <c r="F127" i="16"/>
  <c r="F125" i="16"/>
  <c r="F123" i="16"/>
  <c r="F121" i="16"/>
  <c r="F117" i="16"/>
  <c r="F113" i="16"/>
  <c r="F111" i="16"/>
  <c r="F107" i="16"/>
  <c r="F139" i="16"/>
  <c r="F135" i="16"/>
  <c r="F138" i="16"/>
  <c r="F134" i="16"/>
  <c r="F132" i="16"/>
  <c r="F130" i="16"/>
  <c r="F128" i="16"/>
  <c r="F126" i="16"/>
  <c r="F124" i="16"/>
  <c r="F122" i="16"/>
  <c r="F120" i="16"/>
  <c r="F118" i="16"/>
  <c r="F116" i="16"/>
  <c r="F114" i="16"/>
  <c r="F112" i="16"/>
  <c r="F110" i="16"/>
  <c r="F108" i="16"/>
  <c r="F106" i="16"/>
  <c r="F104" i="16"/>
  <c r="G137" i="16"/>
  <c r="G136" i="16"/>
  <c r="G133" i="16"/>
  <c r="G131" i="16"/>
  <c r="G129" i="16"/>
  <c r="G127" i="16"/>
  <c r="G125" i="16"/>
  <c r="G123" i="16"/>
  <c r="G121" i="16"/>
  <c r="G119" i="16"/>
  <c r="G117" i="16"/>
  <c r="G115" i="16"/>
  <c r="G113" i="16"/>
  <c r="G111" i="16"/>
  <c r="G109" i="16"/>
  <c r="G107" i="16"/>
  <c r="G105" i="16"/>
  <c r="G139" i="16"/>
  <c r="G138" i="16"/>
  <c r="G134" i="16"/>
  <c r="G132" i="16"/>
  <c r="G130" i="16"/>
  <c r="G128" i="16"/>
  <c r="G126" i="16"/>
  <c r="G124" i="16"/>
  <c r="G122" i="16"/>
  <c r="G120" i="16"/>
  <c r="G118" i="16"/>
  <c r="G116" i="16"/>
  <c r="G114" i="16"/>
  <c r="G112" i="16"/>
  <c r="G110" i="16"/>
  <c r="G108" i="16"/>
  <c r="G106" i="16"/>
  <c r="G104" i="16"/>
  <c r="G135" i="16"/>
  <c r="K3" i="9"/>
  <c r="L3" i="9" s="1"/>
  <c r="K4" i="9"/>
  <c r="K5" i="9"/>
  <c r="K6" i="9"/>
  <c r="K7" i="9"/>
  <c r="K8" i="9"/>
  <c r="K9" i="9"/>
  <c r="K10" i="9"/>
  <c r="F11" i="9"/>
  <c r="K11" i="9" s="1"/>
  <c r="F24" i="9"/>
  <c r="K12" i="9"/>
  <c r="K13" i="9"/>
  <c r="K14" i="9"/>
  <c r="K15" i="9"/>
  <c r="K16" i="9"/>
  <c r="K17" i="9"/>
  <c r="K18" i="9"/>
  <c r="K19" i="9"/>
  <c r="K20" i="9"/>
  <c r="K21" i="9"/>
  <c r="K22" i="9"/>
  <c r="K23" i="9"/>
  <c r="B24" i="9"/>
  <c r="C24" i="9"/>
  <c r="D24" i="9"/>
  <c r="E24" i="9"/>
  <c r="G24" i="9"/>
  <c r="H24" i="9"/>
  <c r="I24" i="9"/>
  <c r="J24" i="9"/>
  <c r="K28" i="9"/>
  <c r="L28" i="9" s="1"/>
  <c r="L29" i="9" s="1"/>
  <c r="K29" i="9"/>
  <c r="K30" i="9"/>
  <c r="K31" i="9"/>
  <c r="K32" i="9"/>
  <c r="K33" i="9"/>
  <c r="K34" i="9"/>
  <c r="K35" i="9"/>
  <c r="F36" i="9"/>
  <c r="F49" i="9" s="1"/>
  <c r="K37" i="9"/>
  <c r="K38" i="9"/>
  <c r="K39" i="9"/>
  <c r="K40" i="9"/>
  <c r="K41" i="9"/>
  <c r="K42" i="9"/>
  <c r="K43" i="9"/>
  <c r="K44" i="9"/>
  <c r="K45" i="9"/>
  <c r="K46" i="9"/>
  <c r="K47" i="9"/>
  <c r="K48" i="9"/>
  <c r="B49" i="9"/>
  <c r="C49" i="9"/>
  <c r="D49" i="9"/>
  <c r="E49" i="9"/>
  <c r="G49" i="9"/>
  <c r="H49" i="9"/>
  <c r="I49" i="9"/>
  <c r="J49" i="9"/>
  <c r="L30" i="9" l="1"/>
  <c r="L31" i="9" s="1"/>
  <c r="L32" i="9" s="1"/>
  <c r="L33" i="9" s="1"/>
  <c r="L34" i="9" s="1"/>
  <c r="K36" i="9"/>
  <c r="K24" i="9"/>
  <c r="L35" i="9"/>
  <c r="L36" i="9" s="1"/>
  <c r="L37" i="9" s="1"/>
  <c r="L38" i="9" s="1"/>
  <c r="L39" i="9" s="1"/>
  <c r="L40" i="9" s="1"/>
  <c r="L41" i="9" s="1"/>
  <c r="L42" i="9" s="1"/>
  <c r="L43" i="9" s="1"/>
  <c r="L44" i="9" s="1"/>
  <c r="L45" i="9" s="1"/>
  <c r="L46" i="9" s="1"/>
  <c r="L47" i="9" s="1"/>
  <c r="L48" i="9" s="1"/>
  <c r="K49" i="9"/>
  <c r="L4" i="9"/>
  <c r="L5" i="9" s="1"/>
  <c r="L6" i="9" s="1"/>
  <c r="L7" i="9" s="1"/>
  <c r="L8" i="9" s="1"/>
  <c r="L9" i="9" s="1"/>
  <c r="L10" i="9" s="1"/>
  <c r="L11" i="9" s="1"/>
  <c r="L12" i="9" s="1"/>
  <c r="L13" i="9" s="1"/>
  <c r="L14" i="9" s="1"/>
  <c r="L15" i="9" s="1"/>
  <c r="L16" i="9" s="1"/>
  <c r="L17" i="9" s="1"/>
  <c r="L18" i="9" s="1"/>
  <c r="L19" i="9" s="1"/>
  <c r="L20" i="9" s="1"/>
  <c r="L21" i="9" s="1"/>
  <c r="L22" i="9" s="1"/>
  <c r="L23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tarkkala</author>
    <author>Mikko Tarkkala</author>
  </authors>
  <commentList>
    <comment ref="F17" authorId="0" shapeId="0" xr:uid="{1469A257-6573-4F10-B1A9-A45649CAD04C}">
      <text>
        <r>
          <rPr>
            <b/>
            <sz val="14"/>
            <color indexed="81"/>
            <rFont val="Tahoma"/>
            <family val="2"/>
          </rPr>
          <t>=(a+4*m+b)/6</t>
        </r>
      </text>
    </comment>
    <comment ref="G17" authorId="0" shapeId="0" xr:uid="{9B5FDFA0-01B8-44AD-B437-E0643B8A8B21}">
      <text>
        <r>
          <rPr>
            <b/>
            <sz val="14"/>
            <color indexed="81"/>
            <rFont val="Tahoma"/>
            <family val="2"/>
          </rPr>
          <t>=((b-a)/6)^2</t>
        </r>
      </text>
    </comment>
    <comment ref="F18" authorId="1" shapeId="0" xr:uid="{A8640517-A629-470E-AEB1-A2014878E949}">
      <text>
        <r>
          <rPr>
            <b/>
            <sz val="14"/>
            <color indexed="81"/>
            <rFont val="Tahoma"/>
            <family val="2"/>
          </rPr>
          <t>t</t>
        </r>
        <r>
          <rPr>
            <b/>
            <vertAlign val="subscript"/>
            <sz val="14"/>
            <color indexed="81"/>
            <rFont val="Tahoma"/>
            <family val="2"/>
          </rPr>
          <t>e</t>
        </r>
        <r>
          <rPr>
            <b/>
            <sz val="14"/>
            <color indexed="81"/>
            <rFont val="Tahoma"/>
            <family val="2"/>
          </rPr>
          <t>&lt;m</t>
        </r>
      </text>
    </comment>
    <comment ref="F21" authorId="1" shapeId="0" xr:uid="{CD886C27-E7EA-4184-981E-859658241FAB}">
      <text>
        <r>
          <rPr>
            <b/>
            <sz val="14"/>
            <color indexed="81"/>
            <rFont val="Tahoma"/>
            <family val="2"/>
          </rPr>
          <t>t</t>
        </r>
        <r>
          <rPr>
            <b/>
            <vertAlign val="subscript"/>
            <sz val="14"/>
            <color indexed="81"/>
            <rFont val="Tahoma"/>
            <family val="2"/>
          </rPr>
          <t>e</t>
        </r>
        <r>
          <rPr>
            <b/>
            <sz val="14"/>
            <color indexed="81"/>
            <rFont val="Tahoma"/>
            <family val="2"/>
          </rPr>
          <t>&gt;m</t>
        </r>
      </text>
    </comment>
    <comment ref="F26" authorId="1" shapeId="0" xr:uid="{9FBA77FF-0BA6-40A3-B7EC-88B14ECBC2ED}">
      <text>
        <r>
          <rPr>
            <b/>
            <sz val="14"/>
            <color indexed="81"/>
            <rFont val="Tahoma"/>
            <family val="2"/>
          </rPr>
          <t>=(8+4*11+17)/6</t>
        </r>
      </text>
    </comment>
    <comment ref="G26" authorId="1" shapeId="0" xr:uid="{D9C91E48-337E-4736-9C71-6C363106F8D3}">
      <text>
        <r>
          <rPr>
            <b/>
            <sz val="14"/>
            <color indexed="81"/>
            <rFont val="Tahoma"/>
            <family val="2"/>
          </rPr>
          <t>=((17-8)/6)^2</t>
        </r>
      </text>
    </comment>
    <comment ref="D47" authorId="1" shapeId="0" xr:uid="{8B7025FD-DD3A-457A-BEF1-326AAE35F55E}">
      <text>
        <r>
          <rPr>
            <sz val="12"/>
            <color indexed="81"/>
            <rFont val="Tahoma"/>
            <family val="2"/>
          </rPr>
          <t>= T - T</t>
        </r>
        <r>
          <rPr>
            <vertAlign val="subscript"/>
            <sz val="12"/>
            <color indexed="81"/>
            <rFont val="Tahoma"/>
            <family val="2"/>
          </rPr>
          <t>E</t>
        </r>
        <r>
          <rPr>
            <sz val="12"/>
            <color indexed="81"/>
            <rFont val="Tahoma"/>
            <family val="2"/>
          </rPr>
          <t xml:space="preserve"> / SQRT(kp:n aktiviteettien varianssien summa)</t>
        </r>
        <r>
          <rPr>
            <b/>
            <sz val="14"/>
            <color indexed="81"/>
            <rFont val="Tahoma"/>
            <family val="2"/>
          </rPr>
          <t xml:space="preserve">
=(38-43,17)/SQRT(8,639)</t>
        </r>
      </text>
    </comment>
    <comment ref="D48" authorId="1" shapeId="0" xr:uid="{285D1D53-BA31-4F0B-B5D9-760FAD722E70}">
      <text>
        <r>
          <rPr>
            <b/>
            <sz val="14"/>
            <color indexed="81"/>
            <rFont val="Tahoma"/>
            <family val="2"/>
          </rPr>
          <t>Katsotaan normaalijaukaumasta,
kertymäfunktio Excelissä =NORMSDIST()</t>
        </r>
      </text>
    </comment>
    <comment ref="D52" authorId="1" shapeId="0" xr:uid="{F140BB67-C24D-475B-9662-2B860117BA0A}">
      <text>
        <r>
          <rPr>
            <sz val="12"/>
            <color indexed="81"/>
            <rFont val="Tahoma"/>
            <family val="2"/>
          </rPr>
          <t>= T - T</t>
        </r>
        <r>
          <rPr>
            <vertAlign val="subscript"/>
            <sz val="12"/>
            <color indexed="81"/>
            <rFont val="Tahoma"/>
            <family val="2"/>
          </rPr>
          <t>E</t>
        </r>
        <r>
          <rPr>
            <sz val="12"/>
            <color indexed="81"/>
            <rFont val="Tahoma"/>
            <family val="2"/>
          </rPr>
          <t xml:space="preserve"> / SQRT(kp:n aktiviteettien varianssien summa)</t>
        </r>
        <r>
          <rPr>
            <b/>
            <sz val="14"/>
            <color indexed="81"/>
            <rFont val="Tahoma"/>
            <family val="2"/>
          </rPr>
          <t xml:space="preserve">
=(47-43,17)/SQRT(8,639)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Mira Korhonen</author>
  </authors>
  <commentList>
    <comment ref="B27" authorId="0" shapeId="0" xr:uid="{F26D0350-F994-4684-AF0D-2066AE73A3EA}">
      <text>
        <r>
          <rPr>
            <b/>
            <sz val="14"/>
            <color indexed="81"/>
            <rFont val="Tahoma"/>
            <family val="2"/>
          </rPr>
          <t>=4-2</t>
        </r>
      </text>
    </comment>
    <comment ref="C27" authorId="0" shapeId="0" xr:uid="{85E43083-FAE8-40B7-A349-93E9636646F9}">
      <text>
        <r>
          <rPr>
            <b/>
            <sz val="14"/>
            <color indexed="81"/>
            <rFont val="Tahoma"/>
            <family val="2"/>
          </rPr>
          <t>=1500-900</t>
        </r>
      </text>
    </comment>
    <comment ref="D27" authorId="0" shapeId="0" xr:uid="{631E4E26-3AA6-42EC-AA00-D681C819A84D}">
      <text>
        <r>
          <rPr>
            <b/>
            <sz val="14"/>
            <color indexed="81"/>
            <rFont val="Tahoma"/>
            <family val="2"/>
          </rPr>
          <t>=(1500-900)/(4-2)</t>
        </r>
      </text>
    </comment>
  </commentList>
</comments>
</file>

<file path=xl/sharedStrings.xml><?xml version="1.0" encoding="utf-8"?>
<sst xmlns="http://schemas.openxmlformats.org/spreadsheetml/2006/main" count="275" uniqueCount="92">
  <si>
    <t>Aktiviteetti</t>
  </si>
  <si>
    <t>Edeltävä vaihe</t>
  </si>
  <si>
    <t>A</t>
  </si>
  <si>
    <t>-</t>
  </si>
  <si>
    <t>B</t>
  </si>
  <si>
    <t>C</t>
  </si>
  <si>
    <t>D</t>
  </si>
  <si>
    <t>E</t>
  </si>
  <si>
    <t>F</t>
  </si>
  <si>
    <t>B,C</t>
  </si>
  <si>
    <t>G</t>
  </si>
  <si>
    <t>D,E</t>
  </si>
  <si>
    <t>H</t>
  </si>
  <si>
    <t>I</t>
  </si>
  <si>
    <t>J</t>
  </si>
  <si>
    <t>G,H,I</t>
  </si>
  <si>
    <t>Optimistinen kesto</t>
  </si>
  <si>
    <t>Todennäköinen kesto</t>
  </si>
  <si>
    <t>Pessimistinen kesto</t>
  </si>
  <si>
    <t>C,E</t>
  </si>
  <si>
    <t>G,H</t>
  </si>
  <si>
    <t>Normaali-</t>
  </si>
  <si>
    <t>Kiirehditty</t>
  </si>
  <si>
    <t>Edellinen</t>
  </si>
  <si>
    <t>kesto (pv)</t>
  </si>
  <si>
    <t>prosessivaihe</t>
  </si>
  <si>
    <t>A,B</t>
  </si>
  <si>
    <t>C,D</t>
  </si>
  <si>
    <t>Aika</t>
  </si>
  <si>
    <t>Yleis</t>
  </si>
  <si>
    <t>Total</t>
  </si>
  <si>
    <t>Kumulat.</t>
  </si>
  <si>
    <t>Slack</t>
  </si>
  <si>
    <t>Kesto</t>
  </si>
  <si>
    <t>ES</t>
  </si>
  <si>
    <t>EF</t>
  </si>
  <si>
    <t>LS</t>
  </si>
  <si>
    <t>LF</t>
  </si>
  <si>
    <t>AON ja AOA kaaviot:</t>
  </si>
  <si>
    <t>Kriittinen polku A-C-F-H-J ja kesto 27 päivää</t>
  </si>
  <si>
    <t>Kriittinen polku B-D-E-G-H ja kesto 21 päivää</t>
  </si>
  <si>
    <t>Kesto päivissä</t>
  </si>
  <si>
    <t>ka</t>
  </si>
  <si>
    <t>hajonta</t>
  </si>
  <si>
    <t>Kuvien datoja:</t>
  </si>
  <si>
    <t>Aktiviteetin varianssi</t>
  </si>
  <si>
    <t>Todennäköisyys, että projekti saadaan tehtyä 47 päivässä?</t>
  </si>
  <si>
    <t xml:space="preserve">ADG - (31,67;2,53) </t>
  </si>
  <si>
    <t>BEFH - (29,33;1,41)</t>
  </si>
  <si>
    <t>Kiirehtimisen lisäkustannus</t>
  </si>
  <si>
    <t>Maksimi kiirehtiminen</t>
  </si>
  <si>
    <t>Edeltävä           vaihe</t>
  </si>
  <si>
    <t xml:space="preserve"> Painotettu          kesto </t>
  </si>
  <si>
    <t>Todennäköisyys</t>
  </si>
  <si>
    <t>Optimistinen kesto (a)</t>
  </si>
  <si>
    <t>Todennäköinen kesto (m)</t>
  </si>
  <si>
    <t>Pessimistinen kesto (b)</t>
  </si>
  <si>
    <r>
      <t>Kriittisen polun aktiviteettien varianssien summa 8,639</t>
    </r>
    <r>
      <rPr>
        <sz val="18"/>
        <rFont val="Arial"/>
        <family val="2"/>
      </rPr>
      <t xml:space="preserve"> (=0,25+5,44+0,69+2,25)</t>
    </r>
  </si>
  <si>
    <t>Normaalijakauman z-arvo</t>
  </si>
  <si>
    <t>Kaikki vaiheet tehdään heti kun mahdollista</t>
  </si>
  <si>
    <t>Ei-kriittiset vaiheet tehdään niin myöhään kuin mahdollista</t>
  </si>
  <si>
    <t>projektin keston keskihajonta on kriittisen polun aktiviteettien varianssien summan neliöjuuri eli 2,94 (=SQRT(8,639))</t>
  </si>
  <si>
    <r>
      <t>Kriittinen polku A-D-G-I ja kesto 43,17</t>
    </r>
    <r>
      <rPr>
        <sz val="18"/>
        <rFont val="Arial"/>
        <family val="2"/>
      </rPr>
      <t xml:space="preserve"> (=6,83+17,33+7,50+11,50=T</t>
    </r>
    <r>
      <rPr>
        <vertAlign val="subscript"/>
        <sz val="18"/>
        <rFont val="Arial"/>
        <family val="2"/>
      </rPr>
      <t>E</t>
    </r>
    <r>
      <rPr>
        <sz val="18"/>
        <rFont val="Arial"/>
        <family val="2"/>
      </rPr>
      <t>)</t>
    </r>
  </si>
  <si>
    <t>Kesto (pv)</t>
  </si>
  <si>
    <t>Kokonais- kustannus</t>
  </si>
  <si>
    <t>F,G</t>
  </si>
  <si>
    <t>Kiirehditty kesto 10 päivää (kaikki polut kriittisiä)</t>
  </si>
  <si>
    <t>Kriittinen polku A-D-G-H ja projektin kesto 12 päivää</t>
  </si>
  <si>
    <t>Kiirehtimisen lisäkustannus       per päivä</t>
  </si>
  <si>
    <t>kok.kustannus</t>
  </si>
  <si>
    <t>Todennäköisyys, että projekti saadaan tehtyä 38 päivässä?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</si>
  <si>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</si>
  <si>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</si>
  <si>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</si>
  <si>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</si>
  <si>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</si>
  <si>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</si>
  <si>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</si>
  <si>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</si>
  <si>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</si>
  <si>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</si>
  <si>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</si>
  <si>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</si>
  <si>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</si>
  <si>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</si>
  <si>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</si>
  <si>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17-18</t>
  </si>
  <si>
    <t>18-19</t>
  </si>
  <si>
    <t>19-20</t>
  </si>
  <si>
    <t>20-21</t>
  </si>
  <si>
    <t>15-16</t>
  </si>
  <si>
    <t>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</si>
</sst>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18"/>
      <name val="Arial"/>
      <family val="2"/>
    </font>
    <font>
      <b/>
      <sz val="14"/>
      <color indexed="81"/>
      <name val="Tahoma"/>
      <family val="2"/>
    </font>
    <font>
      <b/>
      <sz val="18"/>
      <color indexed="10"/>
      <name val="Arial"/>
      <family val="2"/>
    </font>
    <font>
      <sz val="16"/>
      <name val="Arial"/>
      <family val="2"/>
    </font>
    <font>
      <b/>
      <sz val="18"/>
      <color indexed="9"/>
      <name val="Arial"/>
      <family val="2"/>
    </font>
    <font>
      <i/>
      <sz val="16"/>
      <name val="Arial"/>
      <family val="2"/>
    </font>
    <font>
      <b/>
      <i/>
      <sz val="14"/>
      <color indexed="10"/>
      <name val="Arial"/>
      <family val="2"/>
    </font>
    <font>
      <sz val="12"/>
      <color indexed="81"/>
      <name val="Tahoma"/>
      <family val="2"/>
    </font>
    <font>
      <vertAlign val="subscript"/>
      <sz val="12"/>
      <color indexed="81"/>
      <name val="Tahoma"/>
      <family val="2"/>
    </font>
    <font>
      <vertAlign val="subscript"/>
      <sz val="18"/>
      <name val="Arial"/>
      <family val="2"/>
    </font>
    <font>
      <sz val="10"/>
      <color indexed="9"/>
      <name val="Arial"/>
      <family val="2"/>
    </font>
    <font>
      <b/>
      <i/>
      <sz val="15"/>
      <name val="Arial"/>
      <family val="2"/>
    </font>
    <font>
      <b/>
      <vertAlign val="subscript"/>
      <sz val="14"/>
      <color indexed="81"/>
      <name val="Tahoma"/>
      <family val="2"/>
    </font>
    <font>
      <b/>
      <sz val="14"/>
      <color rgb="FF0000FF"/>
      <name val="Arial"/>
      <family val="2"/>
    </font>
    <font>
      <b/>
      <sz val="14"/>
      <color theme="0"/>
      <name val="Arial"/>
      <family val="2"/>
    </font>
    <font>
      <b/>
      <sz val="12"/>
      <color rgb="FF0000FF"/>
      <name val="Arial"/>
      <family val="2"/>
    </font>
    <font>
      <b/>
      <i/>
      <sz val="12"/>
      <color rgb="FFFF006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66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90">
    <xf numFmtId="0" fontId="0" fillId="0" borderId="0" xfId="0"/>
    <xf numFmtId="0" fontId="0" fillId="2" borderId="0" xfId="0" applyFill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6" fillId="2" borderId="0" xfId="0" applyFont="1" applyFill="1"/>
    <xf numFmtId="10" fontId="6" fillId="2" borderId="0" xfId="1" applyNumberFormat="1" applyFont="1" applyFill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2" borderId="33" xfId="0" applyFill="1" applyBorder="1"/>
    <xf numFmtId="10" fontId="10" fillId="2" borderId="0" xfId="1" applyNumberFormat="1" applyFont="1" applyFill="1" applyAlignment="1">
      <alignment horizontal="right"/>
    </xf>
    <xf numFmtId="10" fontId="12" fillId="6" borderId="38" xfId="1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/>
    </xf>
    <xf numFmtId="0" fontId="14" fillId="2" borderId="48" xfId="0" applyFont="1" applyFill="1" applyBorder="1" applyAlignment="1">
      <alignment horizontal="center"/>
    </xf>
    <xf numFmtId="0" fontId="14" fillId="2" borderId="49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0" fontId="3" fillId="2" borderId="50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/>
    </xf>
    <xf numFmtId="1" fontId="0" fillId="2" borderId="0" xfId="0" applyNumberFormat="1" applyFill="1"/>
    <xf numFmtId="49" fontId="0" fillId="3" borderId="30" xfId="0" applyNumberFormat="1" applyFill="1" applyBorder="1" applyAlignment="1">
      <alignment horizontal="center"/>
    </xf>
    <xf numFmtId="49" fontId="0" fillId="3" borderId="32" xfId="0" applyNumberFormat="1" applyFill="1" applyBorder="1" applyAlignment="1">
      <alignment horizontal="center"/>
    </xf>
    <xf numFmtId="0" fontId="1" fillId="2" borderId="0" xfId="2" applyFill="1"/>
    <xf numFmtId="0" fontId="3" fillId="2" borderId="23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1" fontId="3" fillId="2" borderId="7" xfId="2" applyNumberFormat="1" applyFont="1" applyFill="1" applyBorder="1" applyAlignment="1">
      <alignment horizontal="center"/>
    </xf>
    <xf numFmtId="0" fontId="3" fillId="2" borderId="24" xfId="2" applyFont="1" applyFill="1" applyBorder="1" applyAlignment="1">
      <alignment horizontal="center"/>
    </xf>
    <xf numFmtId="0" fontId="3" fillId="2" borderId="24" xfId="2" quotePrefix="1" applyFont="1" applyFill="1" applyBorder="1" applyAlignment="1">
      <alignment horizontal="center"/>
    </xf>
    <xf numFmtId="0" fontId="3" fillId="2" borderId="25" xfId="2" applyFont="1" applyFill="1" applyBorder="1" applyAlignment="1">
      <alignment horizontal="center"/>
    </xf>
    <xf numFmtId="0" fontId="3" fillId="2" borderId="8" xfId="2" applyFont="1" applyFill="1" applyBorder="1" applyAlignment="1">
      <alignment horizontal="center"/>
    </xf>
    <xf numFmtId="1" fontId="3" fillId="2" borderId="10" xfId="2" applyNumberFormat="1" applyFont="1" applyFill="1" applyBorder="1" applyAlignment="1">
      <alignment horizontal="center"/>
    </xf>
    <xf numFmtId="0" fontId="3" fillId="2" borderId="26" xfId="2" applyFont="1" applyFill="1" applyBorder="1" applyAlignment="1">
      <alignment horizontal="center"/>
    </xf>
    <xf numFmtId="1" fontId="3" fillId="3" borderId="38" xfId="2" applyNumberFormat="1" applyFont="1" applyFill="1" applyBorder="1" applyAlignment="1">
      <alignment horizontal="center"/>
    </xf>
    <xf numFmtId="0" fontId="1" fillId="2" borderId="33" xfId="2" applyFill="1" applyBorder="1"/>
    <xf numFmtId="0" fontId="3" fillId="3" borderId="29" xfId="2" applyFont="1" applyFill="1" applyBorder="1" applyAlignment="1">
      <alignment horizontal="center" vertical="top" wrapText="1"/>
    </xf>
    <xf numFmtId="0" fontId="3" fillId="3" borderId="52" xfId="2" applyFont="1" applyFill="1" applyBorder="1" applyAlignment="1">
      <alignment horizontal="center" vertical="top" wrapText="1"/>
    </xf>
    <xf numFmtId="0" fontId="3" fillId="3" borderId="51" xfId="2" applyFont="1" applyFill="1" applyBorder="1" applyAlignment="1">
      <alignment horizontal="center" vertical="top" wrapText="1"/>
    </xf>
    <xf numFmtId="0" fontId="3" fillId="3" borderId="19" xfId="2" applyFont="1" applyFill="1" applyBorder="1" applyAlignment="1">
      <alignment horizontal="center" vertical="top" wrapText="1"/>
    </xf>
    <xf numFmtId="0" fontId="3" fillId="2" borderId="47" xfId="2" applyFont="1" applyFill="1" applyBorder="1" applyAlignment="1">
      <alignment horizontal="center"/>
    </xf>
    <xf numFmtId="0" fontId="3" fillId="7" borderId="42" xfId="2" quotePrefix="1" applyFont="1" applyFill="1" applyBorder="1" applyAlignment="1">
      <alignment horizontal="center"/>
    </xf>
    <xf numFmtId="1" fontId="3" fillId="2" borderId="13" xfId="2" applyNumberFormat="1" applyFont="1" applyFill="1" applyBorder="1" applyAlignment="1">
      <alignment horizontal="center"/>
    </xf>
    <xf numFmtId="1" fontId="3" fillId="7" borderId="36" xfId="2" applyNumberFormat="1" applyFont="1" applyFill="1" applyBorder="1" applyAlignment="1">
      <alignment horizontal="center"/>
    </xf>
    <xf numFmtId="0" fontId="3" fillId="2" borderId="48" xfId="2" applyFont="1" applyFill="1" applyBorder="1" applyAlignment="1">
      <alignment horizontal="center"/>
    </xf>
    <xf numFmtId="0" fontId="3" fillId="7" borderId="43" xfId="2" quotePrefix="1" applyFont="1" applyFill="1" applyBorder="1" applyAlignment="1">
      <alignment horizontal="center"/>
    </xf>
    <xf numFmtId="1" fontId="3" fillId="2" borderId="6" xfId="2" applyNumberFormat="1" applyFont="1" applyFill="1" applyBorder="1" applyAlignment="1">
      <alignment horizontal="center"/>
    </xf>
    <xf numFmtId="1" fontId="3" fillId="7" borderId="7" xfId="2" applyNumberFormat="1" applyFont="1" applyFill="1" applyBorder="1" applyAlignment="1">
      <alignment horizontal="center"/>
    </xf>
    <xf numFmtId="1" fontId="3" fillId="7" borderId="7" xfId="2" quotePrefix="1" applyNumberFormat="1" applyFont="1" applyFill="1" applyBorder="1" applyAlignment="1">
      <alignment horizontal="center"/>
    </xf>
    <xf numFmtId="0" fontId="3" fillId="2" borderId="49" xfId="2" applyFont="1" applyFill="1" applyBorder="1" applyAlignment="1">
      <alignment horizontal="center"/>
    </xf>
    <xf numFmtId="0" fontId="3" fillId="7" borderId="45" xfId="2" quotePrefix="1" applyFont="1" applyFill="1" applyBorder="1" applyAlignment="1">
      <alignment horizontal="center"/>
    </xf>
    <xf numFmtId="1" fontId="3" fillId="2" borderId="9" xfId="2" applyNumberFormat="1" applyFont="1" applyFill="1" applyBorder="1" applyAlignment="1">
      <alignment horizontal="center"/>
    </xf>
    <xf numFmtId="1" fontId="3" fillId="7" borderId="10" xfId="2" quotePrefix="1" applyNumberFormat="1" applyFont="1" applyFill="1" applyBorder="1" applyAlignment="1">
      <alignment horizontal="center"/>
    </xf>
    <xf numFmtId="0" fontId="6" fillId="2" borderId="0" xfId="2" applyFont="1" applyFill="1"/>
    <xf numFmtId="0" fontId="3" fillId="3" borderId="11" xfId="2" applyFont="1" applyFill="1" applyBorder="1" applyAlignment="1">
      <alignment horizontal="center" vertical="top" wrapText="1"/>
    </xf>
    <xf numFmtId="0" fontId="3" fillId="3" borderId="16" xfId="2" applyFont="1" applyFill="1" applyBorder="1" applyAlignment="1">
      <alignment horizontal="center" vertical="top" wrapText="1"/>
    </xf>
    <xf numFmtId="0" fontId="3" fillId="3" borderId="37" xfId="2" applyFont="1" applyFill="1" applyBorder="1" applyAlignment="1">
      <alignment horizontal="center" vertical="top" wrapText="1"/>
    </xf>
    <xf numFmtId="0" fontId="3" fillId="3" borderId="1" xfId="2" applyFont="1" applyFill="1" applyBorder="1" applyAlignment="1">
      <alignment horizontal="center" vertical="top" wrapText="1"/>
    </xf>
    <xf numFmtId="0" fontId="3" fillId="2" borderId="12" xfId="2" applyFont="1" applyFill="1" applyBorder="1" applyAlignment="1">
      <alignment horizontal="center"/>
    </xf>
    <xf numFmtId="0" fontId="3" fillId="2" borderId="36" xfId="2" applyFont="1" applyFill="1" applyBorder="1" applyAlignment="1">
      <alignment horizontal="center"/>
    </xf>
    <xf numFmtId="0" fontId="3" fillId="2" borderId="42" xfId="2" applyFont="1" applyFill="1" applyBorder="1" applyAlignment="1">
      <alignment horizontal="center"/>
    </xf>
    <xf numFmtId="0" fontId="3" fillId="2" borderId="13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43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3" fillId="2" borderId="14" xfId="2" applyFont="1" applyFill="1" applyBorder="1" applyAlignment="1">
      <alignment horizontal="center"/>
    </xf>
    <xf numFmtId="0" fontId="3" fillId="2" borderId="39" xfId="2" applyFont="1" applyFill="1" applyBorder="1" applyAlignment="1">
      <alignment horizontal="center"/>
    </xf>
    <xf numFmtId="0" fontId="3" fillId="2" borderId="44" xfId="2" applyFont="1" applyFill="1" applyBorder="1" applyAlignment="1">
      <alignment horizontal="center"/>
    </xf>
    <xf numFmtId="0" fontId="3" fillId="2" borderId="15" xfId="2" applyFont="1" applyFill="1" applyBorder="1" applyAlignment="1">
      <alignment horizontal="center"/>
    </xf>
    <xf numFmtId="0" fontId="3" fillId="2" borderId="10" xfId="2" applyFont="1" applyFill="1" applyBorder="1" applyAlignment="1">
      <alignment horizontal="center"/>
    </xf>
    <xf numFmtId="0" fontId="3" fillId="2" borderId="45" xfId="2" applyFont="1" applyFill="1" applyBorder="1" applyAlignment="1">
      <alignment horizontal="center"/>
    </xf>
    <xf numFmtId="0" fontId="3" fillId="2" borderId="9" xfId="2" applyFont="1" applyFill="1" applyBorder="1" applyAlignment="1">
      <alignment horizontal="center"/>
    </xf>
    <xf numFmtId="0" fontId="3" fillId="3" borderId="38" xfId="2" applyFont="1" applyFill="1" applyBorder="1" applyAlignment="1">
      <alignment horizontal="center" vertical="top" wrapText="1"/>
    </xf>
    <xf numFmtId="0" fontId="3" fillId="2" borderId="12" xfId="2" applyFont="1" applyFill="1" applyBorder="1" applyAlignment="1">
      <alignment horizontal="center" vertical="center"/>
    </xf>
    <xf numFmtId="0" fontId="3" fillId="2" borderId="36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/>
    </xf>
    <xf numFmtId="2" fontId="3" fillId="7" borderId="47" xfId="2" applyNumberFormat="1" applyFont="1" applyFill="1" applyBorder="1" applyAlignment="1">
      <alignment horizontal="center" vertical="center"/>
    </xf>
    <xf numFmtId="2" fontId="7" fillId="4" borderId="47" xfId="2" applyNumberFormat="1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2" fontId="3" fillId="7" borderId="48" xfId="2" applyNumberFormat="1" applyFont="1" applyFill="1" applyBorder="1" applyAlignment="1">
      <alignment horizontal="center" vertical="center"/>
    </xf>
    <xf numFmtId="2" fontId="18" fillId="2" borderId="48" xfId="2" applyNumberFormat="1" applyFont="1" applyFill="1" applyBorder="1" applyAlignment="1">
      <alignment horizontal="center" vertical="center"/>
    </xf>
    <xf numFmtId="2" fontId="7" fillId="4" borderId="48" xfId="2" applyNumberFormat="1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/>
    </xf>
    <xf numFmtId="0" fontId="3" fillId="2" borderId="39" xfId="2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/>
    </xf>
    <xf numFmtId="2" fontId="3" fillId="7" borderId="53" xfId="2" applyNumberFormat="1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2" fontId="3" fillId="7" borderId="49" xfId="2" applyNumberFormat="1" applyFont="1" applyFill="1" applyBorder="1" applyAlignment="1">
      <alignment horizontal="center" vertical="center"/>
    </xf>
    <xf numFmtId="2" fontId="18" fillId="2" borderId="49" xfId="2" applyNumberFormat="1" applyFont="1" applyFill="1" applyBorder="1" applyAlignment="1">
      <alignment horizontal="center" vertical="center"/>
    </xf>
    <xf numFmtId="164" fontId="1" fillId="2" borderId="0" xfId="2" applyNumberFormat="1" applyFill="1"/>
    <xf numFmtId="2" fontId="1" fillId="2" borderId="0" xfId="2" applyNumberFormat="1" applyFill="1"/>
    <xf numFmtId="0" fontId="13" fillId="2" borderId="0" xfId="2" applyFont="1" applyFill="1" applyAlignment="1">
      <alignment horizontal="left" indent="1"/>
    </xf>
    <xf numFmtId="164" fontId="6" fillId="2" borderId="38" xfId="2" applyNumberFormat="1" applyFont="1" applyFill="1" applyBorder="1" applyAlignment="1">
      <alignment horizontal="center"/>
    </xf>
    <xf numFmtId="0" fontId="6" fillId="2" borderId="0" xfId="2" applyFont="1" applyFill="1" applyAlignment="1">
      <alignment horizontal="left"/>
    </xf>
    <xf numFmtId="0" fontId="11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center"/>
    </xf>
    <xf numFmtId="2" fontId="6" fillId="2" borderId="0" xfId="2" applyNumberFormat="1" applyFont="1" applyFill="1" applyAlignment="1">
      <alignment horizontal="center"/>
    </xf>
    <xf numFmtId="0" fontId="1" fillId="2" borderId="0" xfId="2" applyFill="1" applyAlignment="1">
      <alignment horizontal="center"/>
    </xf>
    <xf numFmtId="2" fontId="10" fillId="2" borderId="0" xfId="2" applyNumberFormat="1" applyFont="1" applyFill="1" applyAlignment="1">
      <alignment horizontal="center"/>
    </xf>
    <xf numFmtId="0" fontId="3" fillId="3" borderId="12" xfId="2" applyFont="1" applyFill="1" applyBorder="1" applyAlignment="1">
      <alignment horizontal="center" vertical="top" wrapText="1"/>
    </xf>
    <xf numFmtId="0" fontId="3" fillId="3" borderId="13" xfId="2" applyFont="1" applyFill="1" applyBorder="1" applyAlignment="1">
      <alignment horizontal="center" vertical="top" wrapText="1"/>
    </xf>
    <xf numFmtId="0" fontId="3" fillId="3" borderId="36" xfId="2" applyFont="1" applyFill="1" applyBorder="1" applyAlignment="1">
      <alignment horizontal="center" vertical="top" wrapText="1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4" fillId="2" borderId="4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/>
    </xf>
    <xf numFmtId="0" fontId="4" fillId="2" borderId="7" xfId="2" applyFont="1" applyFill="1" applyBorder="1" applyAlignment="1">
      <alignment horizontal="center"/>
    </xf>
    <xf numFmtId="0" fontId="4" fillId="2" borderId="8" xfId="2" applyFont="1" applyFill="1" applyBorder="1" applyAlignment="1">
      <alignment horizontal="center"/>
    </xf>
    <xf numFmtId="0" fontId="4" fillId="2" borderId="9" xfId="2" applyFont="1" applyFill="1" applyBorder="1" applyAlignment="1">
      <alignment horizontal="center"/>
    </xf>
    <xf numFmtId="0" fontId="4" fillId="2" borderId="10" xfId="2" applyFont="1" applyFill="1" applyBorder="1" applyAlignment="1">
      <alignment horizontal="center"/>
    </xf>
    <xf numFmtId="0" fontId="3" fillId="3" borderId="12" xfId="2" applyFont="1" applyFill="1" applyBorder="1" applyAlignment="1">
      <alignment horizontal="center" vertical="center" wrapText="1"/>
    </xf>
    <xf numFmtId="0" fontId="3" fillId="3" borderId="13" xfId="2" applyFont="1" applyFill="1" applyBorder="1" applyAlignment="1">
      <alignment horizontal="center" vertical="center" wrapText="1"/>
    </xf>
    <xf numFmtId="0" fontId="3" fillId="3" borderId="36" xfId="2" applyFont="1" applyFill="1" applyBorder="1" applyAlignment="1">
      <alignment horizontal="center" vertical="center" wrapText="1"/>
    </xf>
    <xf numFmtId="0" fontId="3" fillId="3" borderId="42" xfId="2" applyFont="1" applyFill="1" applyBorder="1" applyAlignment="1">
      <alignment horizontal="center" vertical="center" wrapText="1"/>
    </xf>
    <xf numFmtId="0" fontId="3" fillId="3" borderId="46" xfId="2" applyFont="1" applyFill="1" applyBorder="1" applyAlignment="1">
      <alignment horizontal="center" vertical="center" wrapText="1"/>
    </xf>
    <xf numFmtId="0" fontId="3" fillId="3" borderId="47" xfId="2" applyFont="1" applyFill="1" applyBorder="1" applyAlignment="1">
      <alignment horizontal="center" vertical="center" wrapText="1"/>
    </xf>
    <xf numFmtId="0" fontId="4" fillId="2" borderId="43" xfId="2" applyFont="1" applyFill="1" applyBorder="1" applyAlignment="1">
      <alignment horizontal="center"/>
    </xf>
    <xf numFmtId="0" fontId="4" fillId="2" borderId="40" xfId="2" applyFont="1" applyFill="1" applyBorder="1" applyAlignment="1">
      <alignment horizontal="center"/>
    </xf>
    <xf numFmtId="0" fontId="4" fillId="2" borderId="45" xfId="2" applyFont="1" applyFill="1" applyBorder="1" applyAlignment="1">
      <alignment horizontal="center"/>
    </xf>
    <xf numFmtId="0" fontId="4" fillId="2" borderId="41" xfId="2" applyFont="1" applyFill="1" applyBorder="1" applyAlignment="1">
      <alignment horizontal="center"/>
    </xf>
    <xf numFmtId="0" fontId="19" fillId="2" borderId="27" xfId="0" applyFont="1" applyFill="1" applyBorder="1" applyAlignment="1">
      <alignment horizontal="center"/>
    </xf>
    <xf numFmtId="0" fontId="19" fillId="2" borderId="28" xfId="0" applyFont="1" applyFill="1" applyBorder="1" applyAlignment="1">
      <alignment horizontal="center"/>
    </xf>
    <xf numFmtId="0" fontId="19" fillId="2" borderId="54" xfId="0" applyFont="1" applyFill="1" applyBorder="1" applyAlignment="1">
      <alignment horizontal="center"/>
    </xf>
    <xf numFmtId="0" fontId="6" fillId="3" borderId="27" xfId="2" applyFont="1" applyFill="1" applyBorder="1" applyAlignment="1">
      <alignment horizontal="left"/>
    </xf>
    <xf numFmtId="0" fontId="6" fillId="3" borderId="54" xfId="2" applyFont="1" applyFill="1" applyBorder="1" applyAlignment="1">
      <alignment horizontal="left"/>
    </xf>
    <xf numFmtId="0" fontId="21" fillId="2" borderId="48" xfId="0" applyFont="1" applyFill="1" applyBorder="1" applyAlignment="1">
      <alignment horizontal="center"/>
    </xf>
    <xf numFmtId="0" fontId="22" fillId="8" borderId="17" xfId="2" applyFont="1" applyFill="1" applyBorder="1" applyAlignment="1">
      <alignment horizontal="center"/>
    </xf>
    <xf numFmtId="0" fontId="22" fillId="8" borderId="20" xfId="2" applyFont="1" applyFill="1" applyBorder="1" applyAlignment="1">
      <alignment horizontal="center"/>
    </xf>
    <xf numFmtId="0" fontId="22" fillId="8" borderId="19" xfId="2" applyFont="1" applyFill="1" applyBorder="1" applyAlignment="1">
      <alignment horizontal="center"/>
    </xf>
    <xf numFmtId="0" fontId="22" fillId="8" borderId="22" xfId="2" applyFont="1" applyFill="1" applyBorder="1" applyAlignment="1">
      <alignment horizontal="center"/>
    </xf>
    <xf numFmtId="0" fontId="22" fillId="9" borderId="17" xfId="2" applyFont="1" applyFill="1" applyBorder="1" applyAlignment="1">
      <alignment horizontal="center"/>
    </xf>
    <xf numFmtId="0" fontId="22" fillId="9" borderId="18" xfId="2" applyFont="1" applyFill="1" applyBorder="1" applyAlignment="1">
      <alignment horizontal="center"/>
    </xf>
    <xf numFmtId="0" fontId="22" fillId="9" borderId="21" xfId="2" applyFont="1" applyFill="1" applyBorder="1" applyAlignment="1">
      <alignment horizontal="center"/>
    </xf>
    <xf numFmtId="0" fontId="22" fillId="9" borderId="4" xfId="2" applyFont="1" applyFill="1" applyBorder="1" applyAlignment="1">
      <alignment horizontal="center"/>
    </xf>
    <xf numFmtId="0" fontId="22" fillId="10" borderId="17" xfId="2" applyFont="1" applyFill="1" applyBorder="1" applyAlignment="1">
      <alignment horizontal="center"/>
    </xf>
    <xf numFmtId="0" fontId="22" fillId="10" borderId="18" xfId="2" applyFont="1" applyFill="1" applyBorder="1" applyAlignment="1">
      <alignment horizontal="center"/>
    </xf>
    <xf numFmtId="0" fontId="22" fillId="10" borderId="21" xfId="2" applyFont="1" applyFill="1" applyBorder="1" applyAlignment="1">
      <alignment horizontal="center"/>
    </xf>
    <xf numFmtId="0" fontId="22" fillId="10" borderId="4" xfId="2" applyFont="1" applyFill="1" applyBorder="1" applyAlignment="1">
      <alignment horizontal="center"/>
    </xf>
    <xf numFmtId="0" fontId="23" fillId="2" borderId="48" xfId="2" applyFont="1" applyFill="1" applyBorder="1" applyAlignment="1">
      <alignment horizontal="center"/>
    </xf>
    <xf numFmtId="0" fontId="24" fillId="2" borderId="48" xfId="2" applyFont="1" applyFill="1" applyBorder="1" applyAlignment="1">
      <alignment horizontal="center"/>
    </xf>
    <xf numFmtId="0" fontId="24" fillId="2" borderId="49" xfId="2" applyFont="1" applyFill="1" applyBorder="1" applyAlignment="1">
      <alignment horizontal="center"/>
    </xf>
  </cellXfs>
  <cellStyles count="3">
    <cellStyle name="Normal" xfId="0" builtinId="0"/>
    <cellStyle name="Normal 2" xfId="2" xr:uid="{75BB1204-3B06-41AF-80E2-3C4D28C5B839}"/>
    <cellStyle name="Percent" xfId="1" builtinId="5"/>
  </cellStyles>
  <dxfs count="0"/>
  <tableStyles count="0" defaultTableStyle="TableStyleMedium2" defaultPivotStyle="PivotStyleLight16"/>
  <colors>
    <mruColors>
      <color rgb="FFFF0066"/>
      <color rgb="FF0000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alcChain" Target="calcChain.xml"/><Relationship Id="rId5" Type="http://schemas.openxmlformats.org/officeDocument/2006/relationships/chartsheet" Target="chart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39539052532835"/>
          <c:y val="4.3244648568769806E-2"/>
          <c:w val="0.7665942020445472"/>
          <c:h val="0.75137576888237534"/>
        </c:manualLayout>
      </c:layout>
      <c:barChart>
        <c:barDir val="col"/>
        <c:grouping val="clustered"/>
        <c:varyColors val="0"/>
        <c:ser>
          <c:idx val="0"/>
          <c:order val="0"/>
          <c:tx>
            <c:v>Kustannus per päivä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'Lasku 2 jatkuu'!$A$3:$A$23</c:f>
              <c:strCache>
                <c:ptCount val="21"/>
                <c:pt idx="0">
                  <c:v>0-1</c:v>
                </c:pt>
                <c:pt idx="1">
                  <c:v>1-2</c:v>
                </c:pt>
                <c:pt idx="2">
                  <c:v>2-3</c:v>
                </c:pt>
                <c:pt idx="3">
                  <c:v>3-4</c:v>
                </c:pt>
                <c:pt idx="4">
                  <c:v>4-5</c:v>
                </c:pt>
                <c:pt idx="5">
                  <c:v>5-6</c:v>
                </c:pt>
                <c:pt idx="6">
                  <c:v>6-7</c:v>
                </c:pt>
                <c:pt idx="7">
                  <c:v>7-8</c:v>
                </c:pt>
                <c:pt idx="8">
                  <c:v>8-9</c:v>
                </c:pt>
                <c:pt idx="9">
                  <c:v>9-10</c:v>
                </c:pt>
                <c:pt idx="10">
                  <c:v>10-11</c:v>
                </c:pt>
                <c:pt idx="11">
                  <c:v>11-12</c:v>
                </c:pt>
                <c:pt idx="12">
                  <c:v>12-13</c:v>
                </c:pt>
                <c:pt idx="13">
                  <c:v>13-14</c:v>
                </c:pt>
                <c:pt idx="14">
                  <c:v>14-15</c:v>
                </c:pt>
                <c:pt idx="15">
                  <c:v>15-16</c:v>
                </c:pt>
                <c:pt idx="16">
                  <c:v>16-17</c:v>
                </c:pt>
                <c:pt idx="17">
                  <c:v>17-18</c:v>
                </c:pt>
                <c:pt idx="18">
                  <c:v>18-19</c:v>
                </c:pt>
                <c:pt idx="19">
                  <c:v>19-20</c:v>
                </c:pt>
                <c:pt idx="20">
                  <c:v>20-21</c:v>
                </c:pt>
              </c:strCache>
            </c:strRef>
          </c:cat>
          <c:val>
            <c:numRef>
              <c:f>'Lasku 2 jatkuu'!$K$3:$K$23</c:f>
              <c:numCache>
                <c:formatCode>General</c:formatCode>
                <c:ptCount val="21"/>
                <c:pt idx="0">
                  <c:v>610</c:v>
                </c:pt>
                <c:pt idx="1">
                  <c:v>610</c:v>
                </c:pt>
                <c:pt idx="2">
                  <c:v>610</c:v>
                </c:pt>
                <c:pt idx="3">
                  <c:v>610</c:v>
                </c:pt>
                <c:pt idx="4">
                  <c:v>610</c:v>
                </c:pt>
                <c:pt idx="5">
                  <c:v>1050</c:v>
                </c:pt>
                <c:pt idx="6">
                  <c:v>1050</c:v>
                </c:pt>
                <c:pt idx="7">
                  <c:v>750</c:v>
                </c:pt>
                <c:pt idx="8">
                  <c:v>430</c:v>
                </c:pt>
                <c:pt idx="9">
                  <c:v>430</c:v>
                </c:pt>
                <c:pt idx="10">
                  <c:v>430</c:v>
                </c:pt>
                <c:pt idx="11">
                  <c:v>430</c:v>
                </c:pt>
                <c:pt idx="12">
                  <c:v>430</c:v>
                </c:pt>
                <c:pt idx="13">
                  <c:v>1200</c:v>
                </c:pt>
                <c:pt idx="14">
                  <c:v>1200</c:v>
                </c:pt>
                <c:pt idx="15">
                  <c:v>550</c:v>
                </c:pt>
                <c:pt idx="16">
                  <c:v>350</c:v>
                </c:pt>
                <c:pt idx="17">
                  <c:v>350</c:v>
                </c:pt>
                <c:pt idx="18">
                  <c:v>350</c:v>
                </c:pt>
                <c:pt idx="19">
                  <c:v>350</c:v>
                </c:pt>
                <c:pt idx="20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E7-4702-9EAE-B2EFBB043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51238160"/>
        <c:axId val="-751221840"/>
      </c:barChart>
      <c:lineChart>
        <c:grouping val="standard"/>
        <c:varyColors val="0"/>
        <c:ser>
          <c:idx val="2"/>
          <c:order val="1"/>
          <c:tx>
            <c:v>Kumulatiivinen kokonaiskustannus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'Lasku 2 jatkuu'!$L$3:$L$23</c:f>
              <c:numCache>
                <c:formatCode>General</c:formatCode>
                <c:ptCount val="21"/>
                <c:pt idx="0">
                  <c:v>610</c:v>
                </c:pt>
                <c:pt idx="1">
                  <c:v>1220</c:v>
                </c:pt>
                <c:pt idx="2">
                  <c:v>1830</c:v>
                </c:pt>
                <c:pt idx="3">
                  <c:v>2440</c:v>
                </c:pt>
                <c:pt idx="4">
                  <c:v>3050</c:v>
                </c:pt>
                <c:pt idx="5">
                  <c:v>4100</c:v>
                </c:pt>
                <c:pt idx="6">
                  <c:v>5150</c:v>
                </c:pt>
                <c:pt idx="7">
                  <c:v>5900</c:v>
                </c:pt>
                <c:pt idx="8">
                  <c:v>6330</c:v>
                </c:pt>
                <c:pt idx="9">
                  <c:v>6760</c:v>
                </c:pt>
                <c:pt idx="10">
                  <c:v>7190</c:v>
                </c:pt>
                <c:pt idx="11">
                  <c:v>7620</c:v>
                </c:pt>
                <c:pt idx="12">
                  <c:v>8050</c:v>
                </c:pt>
                <c:pt idx="13">
                  <c:v>9250</c:v>
                </c:pt>
                <c:pt idx="14">
                  <c:v>10450</c:v>
                </c:pt>
                <c:pt idx="15">
                  <c:v>11000</c:v>
                </c:pt>
                <c:pt idx="16">
                  <c:v>11350</c:v>
                </c:pt>
                <c:pt idx="17">
                  <c:v>11700</c:v>
                </c:pt>
                <c:pt idx="18">
                  <c:v>12050</c:v>
                </c:pt>
                <c:pt idx="19">
                  <c:v>12400</c:v>
                </c:pt>
                <c:pt idx="20">
                  <c:v>12750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E7-4702-9EAE-B2EFBB043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51234896"/>
        <c:axId val="-751226192"/>
      </c:lineChart>
      <c:catAx>
        <c:axId val="-7512381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-751221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751221840"/>
        <c:scaling>
          <c:orientation val="minMax"/>
          <c:max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Kustannus per päivä</a:t>
                </a:r>
              </a:p>
            </c:rich>
          </c:tx>
          <c:layout>
            <c:manualLayout>
              <c:xMode val="edge"/>
              <c:yMode val="edge"/>
              <c:x val="7.2047622289288767E-3"/>
              <c:y val="0.151356175072710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-751238160"/>
        <c:crosses val="autoZero"/>
        <c:crossBetween val="between"/>
        <c:majorUnit val="250"/>
      </c:valAx>
      <c:catAx>
        <c:axId val="-751234896"/>
        <c:scaling>
          <c:orientation val="minMax"/>
        </c:scaling>
        <c:delete val="1"/>
        <c:axPos val="b"/>
        <c:majorTickMark val="out"/>
        <c:minorTickMark val="none"/>
        <c:tickLblPos val="nextTo"/>
        <c:crossAx val="-751226192"/>
        <c:crosses val="autoZero"/>
        <c:auto val="0"/>
        <c:lblAlgn val="ctr"/>
        <c:lblOffset val="100"/>
        <c:noMultiLvlLbl val="0"/>
      </c:catAx>
      <c:valAx>
        <c:axId val="-751226192"/>
        <c:scaling>
          <c:orientation val="minMax"/>
          <c:max val="150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Kokonaiskustannus</a:t>
                </a:r>
              </a:p>
            </c:rich>
          </c:tx>
          <c:layout>
            <c:manualLayout>
              <c:xMode val="edge"/>
              <c:yMode val="edge"/>
              <c:x val="0.9481559977913423"/>
              <c:y val="0.159464566929133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-751234896"/>
        <c:crosses val="max"/>
        <c:crossBetween val="between"/>
        <c:majorUnit val="2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7985734492122209E-2"/>
          <c:y val="0.90002922607647018"/>
          <c:w val="0.78676772031738107"/>
          <c:h val="7.567822941051283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04704818028551"/>
          <c:y val="4.1996147768519433E-2"/>
          <c:w val="0.76524155691270179"/>
          <c:h val="0.75855541906888224"/>
        </c:manualLayout>
      </c:layout>
      <c:barChart>
        <c:barDir val="col"/>
        <c:grouping val="clustered"/>
        <c:varyColors val="0"/>
        <c:ser>
          <c:idx val="2"/>
          <c:order val="0"/>
          <c:tx>
            <c:v>Kustannus per päivä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'Lasku 2 jatkuu'!$A$28:$A$48</c:f>
              <c:strCache>
                <c:ptCount val="21"/>
                <c:pt idx="0">
                  <c:v>0-1</c:v>
                </c:pt>
                <c:pt idx="1">
                  <c:v>1-2</c:v>
                </c:pt>
                <c:pt idx="2">
                  <c:v>2-3</c:v>
                </c:pt>
                <c:pt idx="3">
                  <c:v>3-4</c:v>
                </c:pt>
                <c:pt idx="4">
                  <c:v>4-5</c:v>
                </c:pt>
                <c:pt idx="5">
                  <c:v>5-6</c:v>
                </c:pt>
                <c:pt idx="6">
                  <c:v>6-7</c:v>
                </c:pt>
                <c:pt idx="7">
                  <c:v>7-8</c:v>
                </c:pt>
                <c:pt idx="8">
                  <c:v>8-9</c:v>
                </c:pt>
                <c:pt idx="9">
                  <c:v>9-10</c:v>
                </c:pt>
                <c:pt idx="10">
                  <c:v>10-11</c:v>
                </c:pt>
                <c:pt idx="11">
                  <c:v>11-12</c:v>
                </c:pt>
                <c:pt idx="12">
                  <c:v>12-13</c:v>
                </c:pt>
                <c:pt idx="13">
                  <c:v>13-14</c:v>
                </c:pt>
                <c:pt idx="14">
                  <c:v>14-15</c:v>
                </c:pt>
                <c:pt idx="15">
                  <c:v>15-16</c:v>
                </c:pt>
                <c:pt idx="16">
                  <c:v>16-17</c:v>
                </c:pt>
                <c:pt idx="17">
                  <c:v>17-18</c:v>
                </c:pt>
                <c:pt idx="18">
                  <c:v>18-19</c:v>
                </c:pt>
                <c:pt idx="19">
                  <c:v>19-20</c:v>
                </c:pt>
                <c:pt idx="20">
                  <c:v>20-21</c:v>
                </c:pt>
              </c:strCache>
            </c:strRef>
          </c:cat>
          <c:val>
            <c:numRef>
              <c:f>'Lasku 2 jatkuu'!$K$28:$K$48</c:f>
              <c:numCache>
                <c:formatCode>General</c:formatCode>
                <c:ptCount val="21"/>
                <c:pt idx="0">
                  <c:v>410</c:v>
                </c:pt>
                <c:pt idx="1">
                  <c:v>610</c:v>
                </c:pt>
                <c:pt idx="2">
                  <c:v>610</c:v>
                </c:pt>
                <c:pt idx="3">
                  <c:v>610</c:v>
                </c:pt>
                <c:pt idx="4">
                  <c:v>610</c:v>
                </c:pt>
                <c:pt idx="5">
                  <c:v>950</c:v>
                </c:pt>
                <c:pt idx="6">
                  <c:v>1050</c:v>
                </c:pt>
                <c:pt idx="7">
                  <c:v>1050</c:v>
                </c:pt>
                <c:pt idx="8">
                  <c:v>430</c:v>
                </c:pt>
                <c:pt idx="9">
                  <c:v>430</c:v>
                </c:pt>
                <c:pt idx="10">
                  <c:v>430</c:v>
                </c:pt>
                <c:pt idx="11">
                  <c:v>430</c:v>
                </c:pt>
                <c:pt idx="12">
                  <c:v>430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350</c:v>
                </c:pt>
                <c:pt idx="17">
                  <c:v>350</c:v>
                </c:pt>
                <c:pt idx="18">
                  <c:v>350</c:v>
                </c:pt>
                <c:pt idx="19">
                  <c:v>1000</c:v>
                </c:pt>
                <c:pt idx="20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64-4247-B6E0-1F4029F72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51244688"/>
        <c:axId val="-751229456"/>
      </c:barChart>
      <c:lineChart>
        <c:grouping val="standard"/>
        <c:varyColors val="0"/>
        <c:ser>
          <c:idx val="1"/>
          <c:order val="1"/>
          <c:tx>
            <c:v>Kumulatiivinen kokonaiskustannus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'Lasku 2 jatkuu'!$L$28:$L$48</c:f>
              <c:numCache>
                <c:formatCode>General</c:formatCode>
                <c:ptCount val="21"/>
                <c:pt idx="0">
                  <c:v>410</c:v>
                </c:pt>
                <c:pt idx="1">
                  <c:v>1020</c:v>
                </c:pt>
                <c:pt idx="2">
                  <c:v>1630</c:v>
                </c:pt>
                <c:pt idx="3">
                  <c:v>2240</c:v>
                </c:pt>
                <c:pt idx="4">
                  <c:v>2850</c:v>
                </c:pt>
                <c:pt idx="5">
                  <c:v>3800</c:v>
                </c:pt>
                <c:pt idx="6">
                  <c:v>4850</c:v>
                </c:pt>
                <c:pt idx="7">
                  <c:v>5900</c:v>
                </c:pt>
                <c:pt idx="8">
                  <c:v>6330</c:v>
                </c:pt>
                <c:pt idx="9">
                  <c:v>6760</c:v>
                </c:pt>
                <c:pt idx="10">
                  <c:v>7190</c:v>
                </c:pt>
                <c:pt idx="11">
                  <c:v>7620</c:v>
                </c:pt>
                <c:pt idx="12">
                  <c:v>8050</c:v>
                </c:pt>
                <c:pt idx="13">
                  <c:v>8600</c:v>
                </c:pt>
                <c:pt idx="14">
                  <c:v>9150</c:v>
                </c:pt>
                <c:pt idx="15">
                  <c:v>9700</c:v>
                </c:pt>
                <c:pt idx="16">
                  <c:v>10050</c:v>
                </c:pt>
                <c:pt idx="17">
                  <c:v>10400</c:v>
                </c:pt>
                <c:pt idx="18">
                  <c:v>10750</c:v>
                </c:pt>
                <c:pt idx="19">
                  <c:v>11750</c:v>
                </c:pt>
                <c:pt idx="20">
                  <c:v>12750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64-4247-B6E0-1F4029F72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51246320"/>
        <c:axId val="-751226736"/>
      </c:lineChart>
      <c:catAx>
        <c:axId val="-7512446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-751229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751229456"/>
        <c:scaling>
          <c:orientation val="minMax"/>
          <c:max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Kustannus per päivä</a:t>
                </a:r>
              </a:p>
            </c:rich>
          </c:tx>
          <c:layout>
            <c:manualLayout>
              <c:xMode val="edge"/>
              <c:yMode val="edge"/>
              <c:x val="7.2466811213815659E-3"/>
              <c:y val="0.160110222442667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-751244688"/>
        <c:crosses val="autoZero"/>
        <c:crossBetween val="between"/>
        <c:majorUnit val="250"/>
      </c:valAx>
      <c:catAx>
        <c:axId val="-751246320"/>
        <c:scaling>
          <c:orientation val="minMax"/>
        </c:scaling>
        <c:delete val="1"/>
        <c:axPos val="b"/>
        <c:majorTickMark val="out"/>
        <c:minorTickMark val="none"/>
        <c:tickLblPos val="nextTo"/>
        <c:crossAx val="-751226736"/>
        <c:crosses val="autoZero"/>
        <c:auto val="0"/>
        <c:lblAlgn val="ctr"/>
        <c:lblOffset val="100"/>
        <c:noMultiLvlLbl val="0"/>
      </c:catAx>
      <c:valAx>
        <c:axId val="-751226736"/>
        <c:scaling>
          <c:orientation val="minMax"/>
          <c:max val="150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Kokonaiskustannus</a:t>
                </a:r>
              </a:p>
            </c:rich>
          </c:tx>
          <c:layout>
            <c:manualLayout>
              <c:xMode val="edge"/>
              <c:yMode val="edge"/>
              <c:x val="0.94785606147057699"/>
              <c:y val="0.167984513746805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-751246320"/>
        <c:crosses val="max"/>
        <c:crossBetween val="between"/>
        <c:majorUnit val="2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5655217010917115E-2"/>
          <c:y val="0.90291717472323829"/>
          <c:w val="0.79132930122865086"/>
          <c:h val="7.349329365325396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Projektin valmistumistodennäköisyys</a:t>
            </a:r>
          </a:p>
        </c:rich>
      </c:tx>
      <c:layout>
        <c:manualLayout>
          <c:xMode val="edge"/>
          <c:yMode val="edge"/>
          <c:x val="0.24975513354948278"/>
          <c:y val="1.97569117247767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69441723800201E-2"/>
          <c:y val="0.12462006079027356"/>
          <c:w val="0.90303623898139085"/>
          <c:h val="0.74164133738601823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'Lasku 3'!$A$104:$A$134</c:f>
              <c:numCache>
                <c:formatCode>General</c:formatCode>
                <c:ptCount val="3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</c:numCache>
            </c:numRef>
          </c:cat>
          <c:val>
            <c:numRef>
              <c:f>'Lasku 3'!$C$104:$C$134</c:f>
              <c:numCache>
                <c:formatCode>0.00%</c:formatCode>
                <c:ptCount val="31"/>
                <c:pt idx="0">
                  <c:v>3.7184621483993366E-6</c:v>
                </c:pt>
                <c:pt idx="1">
                  <c:v>1.7323122019457154E-5</c:v>
                </c:pt>
                <c:pt idx="2">
                  <c:v>7.2251440112373191E-5</c:v>
                </c:pt>
                <c:pt idx="3">
                  <c:v>2.6998289216655021E-4</c:v>
                </c:pt>
                <c:pt idx="4">
                  <c:v>9.0463007492819604E-4</c:v>
                </c:pt>
                <c:pt idx="5">
                  <c:v>2.7208647783600326E-3</c:v>
                </c:pt>
                <c:pt idx="6">
                  <c:v>7.3553338659187355E-3</c:v>
                </c:pt>
                <c:pt idx="7">
                  <c:v>1.789972020386545E-2</c:v>
                </c:pt>
                <c:pt idx="8">
                  <c:v>3.9291173588820068E-2</c:v>
                </c:pt>
                <c:pt idx="9">
                  <c:v>7.7986698728564202E-2</c:v>
                </c:pt>
                <c:pt idx="10">
                  <c:v>0.14040125603651504</c:v>
                </c:pt>
                <c:pt idx="11">
                  <c:v>0.23016859897227979</c:v>
                </c:pt>
                <c:pt idx="12">
                  <c:v>0.34529109227157273</c:v>
                </c:pt>
                <c:pt idx="13">
                  <c:v>0.47693862681570881</c:v>
                </c:pt>
                <c:pt idx="14">
                  <c:v>0.61117702169454846</c:v>
                </c:pt>
                <c:pt idx="15">
                  <c:v>0.73323111733475588</c:v>
                </c:pt>
                <c:pt idx="16">
                  <c:v>0.83218640768738439</c:v>
                </c:pt>
                <c:pt idx="17">
                  <c:v>0.90372420444058943</c:v>
                </c:pt>
                <c:pt idx="18">
                  <c:v>0.94983898903226816</c:v>
                </c:pt>
                <c:pt idx="19">
                  <c:v>0.97634537194051008</c:v>
                </c:pt>
                <c:pt idx="20">
                  <c:v>0.98993048895561875</c:v>
                </c:pt>
                <c:pt idx="21">
                  <c:v>0.99613882648645125</c:v>
                </c:pt>
                <c:pt idx="22">
                  <c:v>0.99866860267958002</c:v>
                </c:pt>
                <c:pt idx="23">
                  <c:v>0.99958773705843584</c:v>
                </c:pt>
                <c:pt idx="24">
                  <c:v>0.99988549326350928</c:v>
                </c:pt>
                <c:pt idx="25">
                  <c:v>0.99997149789166118</c:v>
                </c:pt>
                <c:pt idx="26">
                  <c:v>0.99999364698007864</c:v>
                </c:pt>
                <c:pt idx="27">
                  <c:v>0.999998732745777</c:v>
                </c:pt>
                <c:pt idx="28">
                  <c:v>0.99999977390305683</c:v>
                </c:pt>
                <c:pt idx="29">
                  <c:v>0.99999996393584012</c:v>
                </c:pt>
                <c:pt idx="30">
                  <c:v>0.9999999948591024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7F-42B3-B1D3-F35142C6D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51237616"/>
        <c:axId val="-751245776"/>
      </c:lineChart>
      <c:catAx>
        <c:axId val="-751237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päivää</a:t>
                </a:r>
              </a:p>
            </c:rich>
          </c:tx>
          <c:layout>
            <c:manualLayout>
              <c:xMode val="edge"/>
              <c:yMode val="edge"/>
              <c:x val="0.49951026709896557"/>
              <c:y val="0.925531935282937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-751245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5124577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-751237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7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Projektiosien kestojen jakaumat</a:t>
            </a:r>
          </a:p>
        </c:rich>
      </c:tx>
      <c:layout>
        <c:manualLayout>
          <c:xMode val="edge"/>
          <c:yMode val="edge"/>
          <c:x val="0.28991189336627038"/>
          <c:y val="1.97569117247767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59353574926542"/>
          <c:y val="0.11398176291793313"/>
          <c:w val="0.87365328109696372"/>
          <c:h val="0.75227963525835861"/>
        </c:manualLayout>
      </c:layout>
      <c:lineChart>
        <c:grouping val="standard"/>
        <c:varyColors val="0"/>
        <c:ser>
          <c:idx val="0"/>
          <c:order val="0"/>
          <c:tx>
            <c:strRef>
              <c:f>'Lasku 3'!$F$103</c:f>
              <c:strCache>
                <c:ptCount val="1"/>
                <c:pt idx="0">
                  <c:v>ADG - (31,67;2,53) 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'Lasku 3'!$E$104:$E$139</c:f>
              <c:numCache>
                <c:formatCode>General</c:formatCode>
                <c:ptCount val="3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</c:numCache>
            </c:numRef>
          </c:cat>
          <c:val>
            <c:numRef>
              <c:f>'Lasku 3'!$F$104:$F$139</c:f>
              <c:numCache>
                <c:formatCode>0.00%</c:formatCode>
                <c:ptCount val="36"/>
                <c:pt idx="0">
                  <c:v>5.7149575518060579E-11</c:v>
                </c:pt>
                <c:pt idx="1">
                  <c:v>7.1773953981399847E-10</c:v>
                </c:pt>
                <c:pt idx="2">
                  <c:v>7.708044392507242E-9</c:v>
                </c:pt>
                <c:pt idx="3">
                  <c:v>7.0785615854399714E-8</c:v>
                </c:pt>
                <c:pt idx="4">
                  <c:v>5.5586495573350944E-7</c:v>
                </c:pt>
                <c:pt idx="5">
                  <c:v>3.7326480937996342E-6</c:v>
                </c:pt>
                <c:pt idx="6">
                  <c:v>2.1433261978962937E-5</c:v>
                </c:pt>
                <c:pt idx="7">
                  <c:v>1.0524051621326414E-4</c:v>
                </c:pt>
                <c:pt idx="8">
                  <c:v>4.4187673803477827E-4</c:v>
                </c:pt>
                <c:pt idx="9">
                  <c:v>1.5865098815504865E-3</c:v>
                </c:pt>
                <c:pt idx="10">
                  <c:v>4.8708852218599186E-3</c:v>
                </c:pt>
                <c:pt idx="11">
                  <c:v>1.2787819064960883E-2</c:v>
                </c:pt>
                <c:pt idx="12">
                  <c:v>2.8708370475947948E-2</c:v>
                </c:pt>
                <c:pt idx="13">
                  <c:v>5.5111733766119789E-2</c:v>
                </c:pt>
                <c:pt idx="14">
                  <c:v>9.0469684927540678E-2</c:v>
                </c:pt>
                <c:pt idx="15">
                  <c:v>0.12699468766777203</c:v>
                </c:pt>
                <c:pt idx="16">
                  <c:v>0.15243738961579789</c:v>
                </c:pt>
                <c:pt idx="17">
                  <c:v>0.15646634021827019</c:v>
                </c:pt>
                <c:pt idx="18">
                  <c:v>0.13733265560597793</c:v>
                </c:pt>
                <c:pt idx="19">
                  <c:v>0.10307425017634396</c:v>
                </c:pt>
                <c:pt idx="20">
                  <c:v>6.6153072910309516E-2</c:v>
                </c:pt>
                <c:pt idx="21">
                  <c:v>3.6305576176554374E-2</c:v>
                </c:pt>
                <c:pt idx="22">
                  <c:v>1.7038058958423311E-2</c:v>
                </c:pt>
                <c:pt idx="23">
                  <c:v>6.8373903137951275E-3</c:v>
                </c:pt>
                <c:pt idx="24">
                  <c:v>2.3463030245620678E-3</c:v>
                </c:pt>
                <c:pt idx="25">
                  <c:v>6.8849580888033404E-4</c:v>
                </c:pt>
                <c:pt idx="26">
                  <c:v>1.7275951404161429E-4</c:v>
                </c:pt>
                <c:pt idx="27">
                  <c:v>3.7068594452093722E-5</c:v>
                </c:pt>
                <c:pt idx="28">
                  <c:v>6.8013282669540702E-6</c:v>
                </c:pt>
                <c:pt idx="29">
                  <c:v>1.0670992794929572E-6</c:v>
                </c:pt>
                <c:pt idx="30">
                  <c:v>1.4316583451156468E-7</c:v>
                </c:pt>
                <c:pt idx="31">
                  <c:v>1.6424699171854958E-8</c:v>
                </c:pt>
                <c:pt idx="32">
                  <c:v>1.6113093647590971E-9</c:v>
                </c:pt>
                <c:pt idx="33">
                  <c:v>1.3517111954061494E-10</c:v>
                </c:pt>
                <c:pt idx="34">
                  <c:v>9.6964410801269261E-12</c:v>
                </c:pt>
                <c:pt idx="35">
                  <c:v>5.9479086144375369E-13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73-4E78-8F66-0BD193B0FCCD}"/>
            </c:ext>
          </c:extLst>
        </c:ser>
        <c:ser>
          <c:idx val="1"/>
          <c:order val="1"/>
          <c:tx>
            <c:strRef>
              <c:f>'Lasku 3'!$G$103</c:f>
              <c:strCache>
                <c:ptCount val="1"/>
                <c:pt idx="0">
                  <c:v>BEFH - (29,33;1,41)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'Lasku 3'!$E$104:$E$139</c:f>
              <c:numCache>
                <c:formatCode>General</c:formatCode>
                <c:ptCount val="3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</c:numCache>
            </c:numRef>
          </c:cat>
          <c:val>
            <c:numRef>
              <c:f>'Lasku 3'!$G$104:$G$139</c:f>
              <c:numCache>
                <c:formatCode>0.00%</c:formatCode>
                <c:ptCount val="36"/>
                <c:pt idx="0">
                  <c:v>1.3949155897004689E-23</c:v>
                </c:pt>
                <c:pt idx="1">
                  <c:v>1.4074017752976002E-20</c:v>
                </c:pt>
                <c:pt idx="2">
                  <c:v>8.6127337144739131E-18</c:v>
                </c:pt>
                <c:pt idx="3">
                  <c:v>3.196809113587321E-15</c:v>
                </c:pt>
                <c:pt idx="4">
                  <c:v>7.1968946976333516E-13</c:v>
                </c:pt>
                <c:pt idx="5">
                  <c:v>9.8271220746195256E-11</c:v>
                </c:pt>
                <c:pt idx="6">
                  <c:v>8.1387988064535073E-9</c:v>
                </c:pt>
                <c:pt idx="7">
                  <c:v>4.0883402589222187E-7</c:v>
                </c:pt>
                <c:pt idx="8">
                  <c:v>1.2456226977419364E-5</c:v>
                </c:pt>
                <c:pt idx="9">
                  <c:v>2.3018591842469404E-4</c:v>
                </c:pt>
                <c:pt idx="10">
                  <c:v>2.5800240253802181E-3</c:v>
                </c:pt>
                <c:pt idx="11">
                  <c:v>1.7539673597242372E-2</c:v>
                </c:pt>
                <c:pt idx="12">
                  <c:v>7.2322265698323743E-2</c:v>
                </c:pt>
                <c:pt idx="13">
                  <c:v>0.18087364816364207</c:v>
                </c:pt>
                <c:pt idx="14">
                  <c:v>0.27436665745047778</c:v>
                </c:pt>
                <c:pt idx="15">
                  <c:v>0.25242951074782921</c:v>
                </c:pt>
                <c:pt idx="16">
                  <c:v>0.14086453882682673</c:v>
                </c:pt>
                <c:pt idx="17">
                  <c:v>4.7677776016487164E-2</c:v>
                </c:pt>
                <c:pt idx="18">
                  <c:v>9.7877543125962745E-3</c:v>
                </c:pt>
                <c:pt idx="19">
                  <c:v>1.218717054857862E-3</c:v>
                </c:pt>
                <c:pt idx="20">
                  <c:v>9.2039759917166347E-5</c:v>
                </c:pt>
                <c:pt idx="21">
                  <c:v>4.2160021591383728E-6</c:v>
                </c:pt>
                <c:pt idx="22">
                  <c:v>1.1713290953778722E-7</c:v>
                </c:pt>
                <c:pt idx="23">
                  <c:v>1.9738302327844727E-9</c:v>
                </c:pt>
                <c:pt idx="24">
                  <c:v>2.0174065256946623E-11</c:v>
                </c:pt>
                <c:pt idx="25">
                  <c:v>1.2506327722053684E-13</c:v>
                </c:pt>
                <c:pt idx="26">
                  <c:v>4.7023932753837971E-16</c:v>
                </c:pt>
                <c:pt idx="27">
                  <c:v>1.0724099861467404E-18</c:v>
                </c:pt>
                <c:pt idx="28">
                  <c:v>1.4833905576336253E-21</c:v>
                </c:pt>
                <c:pt idx="29">
                  <c:v>1.2445230082414345E-24</c:v>
                </c:pt>
                <c:pt idx="30">
                  <c:v>6.3329069796998231E-28</c:v>
                </c:pt>
                <c:pt idx="31">
                  <c:v>1.9545916850784476E-31</c:v>
                </c:pt>
                <c:pt idx="32">
                  <c:v>3.6589943925580394E-35</c:v>
                </c:pt>
                <c:pt idx="33">
                  <c:v>4.1545137433129318E-39</c:v>
                </c:pt>
                <c:pt idx="34">
                  <c:v>2.861089312506986E-43</c:v>
                </c:pt>
                <c:pt idx="35">
                  <c:v>1.19507562686175E-47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73-4E78-8F66-0BD193B0F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51234352"/>
        <c:axId val="-751244144"/>
      </c:lineChart>
      <c:catAx>
        <c:axId val="-751234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päivää</a:t>
                </a:r>
              </a:p>
            </c:rich>
          </c:tx>
          <c:layout>
            <c:manualLayout>
              <c:xMode val="edge"/>
              <c:yMode val="edge"/>
              <c:x val="0.5112634450105501"/>
              <c:y val="0.925531935282937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-751244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51244144"/>
        <c:scaling>
          <c:orientation val="minMax"/>
          <c:max val="0.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todennäköisyys</a:t>
                </a:r>
              </a:p>
            </c:rich>
          </c:tx>
          <c:layout>
            <c:manualLayout>
              <c:xMode val="edge"/>
              <c:yMode val="edge"/>
              <c:x val="5.8765889557922911E-3"/>
              <c:y val="0.3465046078165178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-751234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751222273686368"/>
          <c:y val="0.11550158917762055"/>
          <c:w val="0.25171396222531006"/>
          <c:h val="0.249314224441457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59A78D0-719D-4AD5-A686-2BEA3A0D0B67}">
  <sheetPr/>
  <sheetViews>
    <sheetView workbookViewId="0"/>
  </sheetViews>
  <pageMargins left="0.47244094488188981" right="0.47244094488188981" top="0.70866141732283472" bottom="0.59055118110236227" header="0.47244094488188981" footer="0.47244094488188981"/>
  <pageSetup paperSize="9" orientation="landscape" r:id="rId1"/>
  <headerFooter alignWithMargins="0">
    <oddFooter>&amp;L&amp;F&amp;C&amp;A&amp;R5/7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0C7449D-BC44-45B9-B682-4AD520FF295D}">
  <sheetPr/>
  <sheetViews>
    <sheetView zoomScale="110" workbookViewId="0"/>
  </sheetViews>
  <pageMargins left="0.47244094488188981" right="0.47244094488188981" top="0.70866141732283472" bottom="0.59055118110236227" header="0.47244094488188981" footer="0.47244094488188981"/>
  <pageSetup paperSize="9" orientation="landscape" r:id="rId1"/>
  <headerFooter alignWithMargins="0">
    <oddFooter>&amp;L&amp;F&amp;C&amp;A&amp;R6/7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0</xdr:row>
      <xdr:rowOff>85725</xdr:rowOff>
    </xdr:from>
    <xdr:to>
      <xdr:col>8</xdr:col>
      <xdr:colOff>428625</xdr:colOff>
      <xdr:row>8</xdr:row>
      <xdr:rowOff>47625</xdr:rowOff>
    </xdr:to>
    <xdr:sp macro="" textlink="">
      <xdr:nvSpPr>
        <xdr:cNvPr id="2" name="Text Box 78">
          <a:extLst>
            <a:ext uri="{FF2B5EF4-FFF2-40B4-BE49-F238E27FC236}">
              <a16:creationId xmlns:a16="http://schemas.microsoft.com/office/drawing/2014/main" id="{AAC3755F-2774-4F27-B2F2-D079349BD142}"/>
            </a:ext>
          </a:extLst>
        </xdr:cNvPr>
        <xdr:cNvSpPr txBox="1">
          <a:spLocks noChangeArrowheads="1"/>
        </xdr:cNvSpPr>
      </xdr:nvSpPr>
      <xdr:spPr bwMode="auto">
        <a:xfrm>
          <a:off x="3171825" y="85725"/>
          <a:ext cx="5257800" cy="1819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Olet saanut selvitettyä viereisen taulukon tiedot yhdestä yrityksesi projektista. </a:t>
          </a: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- Piirrä projektista sekä AON että AOA toimintaverkko</a:t>
          </a: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- Selvitä projektin kriittinen polku ja projektin kesto</a:t>
          </a: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- Laske myös ei-kriittisten vaiheiden "ylimääräinen slack"</a:t>
          </a: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4</xdr:col>
      <xdr:colOff>248256</xdr:colOff>
      <xdr:row>12</xdr:row>
      <xdr:rowOff>142875</xdr:rowOff>
    </xdr:from>
    <xdr:ext cx="5289398" cy="661207"/>
    <xdr:sp macro="" textlink="">
      <xdr:nvSpPr>
        <xdr:cNvPr id="3" name="Text Box 79">
          <a:extLst>
            <a:ext uri="{FF2B5EF4-FFF2-40B4-BE49-F238E27FC236}">
              <a16:creationId xmlns:a16="http://schemas.microsoft.com/office/drawing/2014/main" id="{2BA79BAF-1685-44FE-B757-F360261CC557}"/>
            </a:ext>
          </a:extLst>
        </xdr:cNvPr>
        <xdr:cNvSpPr txBox="1">
          <a:spLocks noChangeArrowheads="1"/>
        </xdr:cNvSpPr>
      </xdr:nvSpPr>
      <xdr:spPr bwMode="auto">
        <a:xfrm>
          <a:off x="4269923" y="2788708"/>
          <a:ext cx="5289398" cy="66120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7432" rIns="27432" bIns="0" anchor="t" upright="1">
          <a:spAutoFit/>
        </a:bodyPr>
        <a:lstStyle/>
        <a:p>
          <a:pPr algn="ctr" rtl="0">
            <a:lnSpc>
              <a:spcPts val="1700"/>
            </a:lnSpc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HUOM!</a:t>
          </a:r>
        </a:p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AOA-kaavioissa muistettava varjomuuttujat 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(dummy)!</a:t>
          </a:r>
        </a:p>
        <a:p>
          <a:pPr algn="ctr" rtl="0">
            <a:lnSpc>
              <a:spcPts val="1400"/>
            </a:lnSpc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(kun asioiden välillä on suhde vaikka ei tehtävää)</a:t>
          </a:r>
        </a:p>
      </xdr:txBody>
    </xdr:sp>
    <xdr:clientData/>
  </xdr:oneCellAnchor>
  <xdr:oneCellAnchor>
    <xdr:from>
      <xdr:col>0</xdr:col>
      <xdr:colOff>103261</xdr:colOff>
      <xdr:row>40</xdr:row>
      <xdr:rowOff>47625</xdr:rowOff>
    </xdr:from>
    <xdr:ext cx="4206729" cy="1166986"/>
    <xdr:sp macro="" textlink="">
      <xdr:nvSpPr>
        <xdr:cNvPr id="4" name="Text Box 80">
          <a:extLst>
            <a:ext uri="{FF2B5EF4-FFF2-40B4-BE49-F238E27FC236}">
              <a16:creationId xmlns:a16="http://schemas.microsoft.com/office/drawing/2014/main" id="{34586430-F3D6-4C2C-806F-52CF4186ED5A}"/>
            </a:ext>
          </a:extLst>
        </xdr:cNvPr>
        <xdr:cNvSpPr txBox="1">
          <a:spLocks noChangeArrowheads="1"/>
        </xdr:cNvSpPr>
      </xdr:nvSpPr>
      <xdr:spPr bwMode="auto">
        <a:xfrm>
          <a:off x="103261" y="7353300"/>
          <a:ext cx="4206729" cy="116698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27432" bIns="0" anchor="t" upright="1">
          <a:spAutoFit/>
        </a:bodyPr>
        <a:lstStyle/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Aktiviteettien yläkulmiin on merkitty ES ja EF</a:t>
          </a: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ajankohdat (earliest start ja earliest finish).</a:t>
          </a:r>
        </a:p>
        <a:p>
          <a:pPr algn="ctr" rtl="0">
            <a:lnSpc>
              <a:spcPts val="1700"/>
            </a:lnSpc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Alakulmiin vastaavasti merkitty LS ja LF</a:t>
          </a: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ajankohdat (latest start ja latest finish).</a:t>
          </a:r>
        </a:p>
        <a:p>
          <a:pPr algn="ctr" rtl="0">
            <a:lnSpc>
              <a:spcPts val="1700"/>
            </a:lnSpc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Alla keskellä aktiviteetin slack (eli joustovara).</a:t>
          </a:r>
        </a:p>
      </xdr:txBody>
    </xdr:sp>
    <xdr:clientData/>
  </xdr:oneCellAnchor>
  <xdr:twoCellAnchor editAs="oneCell">
    <xdr:from>
      <xdr:col>0</xdr:col>
      <xdr:colOff>0</xdr:colOff>
      <xdr:row>16</xdr:row>
      <xdr:rowOff>98154</xdr:rowOff>
    </xdr:from>
    <xdr:to>
      <xdr:col>9</xdr:col>
      <xdr:colOff>492128</xdr:colOff>
      <xdr:row>40</xdr:row>
      <xdr:rowOff>133349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298DF3B-55B3-478B-B197-F0ADC71E1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17629"/>
          <a:ext cx="9102728" cy="39213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9</xdr:row>
      <xdr:rowOff>114300</xdr:rowOff>
    </xdr:from>
    <xdr:to>
      <xdr:col>7</xdr:col>
      <xdr:colOff>904875</xdr:colOff>
      <xdr:row>21</xdr:row>
      <xdr:rowOff>114300</xdr:rowOff>
    </xdr:to>
    <xdr:sp macro="" textlink="">
      <xdr:nvSpPr>
        <xdr:cNvPr id="7170" name="Text Box 2">
          <a:extLst>
            <a:ext uri="{FF2B5EF4-FFF2-40B4-BE49-F238E27FC236}">
              <a16:creationId xmlns:a16="http://schemas.microsoft.com/office/drawing/2014/main" id="{00000000-0008-0000-0100-0000021C0000}"/>
            </a:ext>
          </a:extLst>
        </xdr:cNvPr>
        <xdr:cNvSpPr txBox="1">
          <a:spLocks noChangeArrowheads="1"/>
        </xdr:cNvSpPr>
      </xdr:nvSpPr>
      <xdr:spPr bwMode="auto">
        <a:xfrm>
          <a:off x="57150" y="2419350"/>
          <a:ext cx="8315325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Projektista on kerätty yllä olevat tiedot. Projektin eri vaiheiden kustannusten lisäksi yrityksen juoksevat kulut ovat 250 yksikköä per päivä</a:t>
          </a: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- Piirrä päivittäiset ja kumulatiiviset kassavirrat jos projektin kaikki vaiheet tehdään heti kun mahdollista.</a:t>
          </a: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- Piirrä päivittäiset ja kumulatiiviset kassavirrat jos projektin ei-kriittiset vaiheet tehdään niin myöhään kuin mahdollista.</a:t>
          </a: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392913</xdr:colOff>
      <xdr:row>0</xdr:row>
      <xdr:rowOff>130976</xdr:rowOff>
    </xdr:from>
    <xdr:to>
      <xdr:col>7</xdr:col>
      <xdr:colOff>856891</xdr:colOff>
      <xdr:row>8</xdr:row>
      <xdr:rowOff>206084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A3BA38F7-2849-4E56-85D3-DEA5A1910FC8}"/>
            </a:ext>
          </a:extLst>
        </xdr:cNvPr>
        <xdr:cNvGrpSpPr>
          <a:grpSpLocks noChangeAspect="1"/>
        </xdr:cNvGrpSpPr>
      </xdr:nvGrpSpPr>
      <xdr:grpSpPr>
        <a:xfrm>
          <a:off x="4668580" y="130976"/>
          <a:ext cx="3670728" cy="2170608"/>
          <a:chOff x="1475656" y="3296184"/>
          <a:chExt cx="5760639" cy="3381964"/>
        </a:xfrm>
      </xdr:grpSpPr>
      <xdr:grpSp>
        <xdr:nvGrpSpPr>
          <xdr:cNvPr id="5" name="Group 4">
            <a:extLst>
              <a:ext uri="{FF2B5EF4-FFF2-40B4-BE49-F238E27FC236}">
                <a16:creationId xmlns:a16="http://schemas.microsoft.com/office/drawing/2014/main" id="{135B9395-3A32-48AC-A087-8A1359C17A7B}"/>
              </a:ext>
            </a:extLst>
          </xdr:cNvPr>
          <xdr:cNvGrpSpPr/>
        </xdr:nvGrpSpPr>
        <xdr:grpSpPr>
          <a:xfrm>
            <a:off x="2720219" y="4159476"/>
            <a:ext cx="801789" cy="2518672"/>
            <a:chOff x="2915816" y="4159476"/>
            <a:chExt cx="801789" cy="2518672"/>
          </a:xfrm>
        </xdr:grpSpPr>
        <xdr:sp macro="" textlink="">
          <xdr:nvSpPr>
            <xdr:cNvPr id="22" name="Oval 21">
              <a:extLst>
                <a:ext uri="{FF2B5EF4-FFF2-40B4-BE49-F238E27FC236}">
                  <a16:creationId xmlns:a16="http://schemas.microsoft.com/office/drawing/2014/main" id="{A94BF27A-1100-427A-927C-52D790844217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2925518" y="4159476"/>
              <a:ext cx="792087" cy="792087"/>
            </a:xfrm>
            <a:prstGeom prst="ellipse">
              <a:avLst/>
            </a:prstGeom>
            <a:solidFill>
              <a:srgbClr val="0000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wrap="square" lIns="36000" tIns="36000" rIns="36000" bIns="36000" anchor="ctr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spcBef>
                  <a:spcPct val="0"/>
                </a:spcBef>
                <a:buFontTx/>
                <a:buNone/>
              </a:pPr>
              <a:r>
                <a:rPr lang="en-US" altLang="en-US" sz="1200" b="1">
                  <a:solidFill>
                    <a:schemeClr val="bg1"/>
                  </a:solidFill>
                </a:rPr>
                <a:t>C,2</a:t>
              </a:r>
            </a:p>
          </xdr:txBody>
        </xdr:sp>
        <xdr:sp macro="" textlink="">
          <xdr:nvSpPr>
            <xdr:cNvPr id="23" name="Oval 22">
              <a:extLst>
                <a:ext uri="{FF2B5EF4-FFF2-40B4-BE49-F238E27FC236}">
                  <a16:creationId xmlns:a16="http://schemas.microsoft.com/office/drawing/2014/main" id="{C6107EA4-C040-4D62-B4B8-BE4DEC9A369E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2915816" y="5886061"/>
              <a:ext cx="792087" cy="792087"/>
            </a:xfrm>
            <a:prstGeom prst="ellipse">
              <a:avLst/>
            </a:prstGeom>
            <a:solidFill>
              <a:srgbClr val="FF0066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wrap="square" lIns="36000" tIns="36000" rIns="36000" bIns="36000" anchor="ctr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spcBef>
                  <a:spcPct val="0"/>
                </a:spcBef>
                <a:buFontTx/>
                <a:buNone/>
              </a:pPr>
              <a:r>
                <a:rPr lang="en-US" altLang="en-US" sz="1200" b="1">
                  <a:solidFill>
                    <a:schemeClr val="bg1"/>
                  </a:solidFill>
                </a:rPr>
                <a:t>D,3</a:t>
              </a:r>
            </a:p>
          </xdr:txBody>
        </xdr:sp>
      </xdr:grpSp>
      <xdr:grpSp>
        <xdr:nvGrpSpPr>
          <xdr:cNvPr id="6" name="Group 5">
            <a:extLst>
              <a:ext uri="{FF2B5EF4-FFF2-40B4-BE49-F238E27FC236}">
                <a16:creationId xmlns:a16="http://schemas.microsoft.com/office/drawing/2014/main" id="{D16F6550-1DE8-4BBC-BA9A-7227FF7FA7C3}"/>
              </a:ext>
            </a:extLst>
          </xdr:cNvPr>
          <xdr:cNvGrpSpPr/>
        </xdr:nvGrpSpPr>
        <xdr:grpSpPr>
          <a:xfrm>
            <a:off x="5199643" y="4159476"/>
            <a:ext cx="801789" cy="2518672"/>
            <a:chOff x="5220072" y="4159476"/>
            <a:chExt cx="801789" cy="2518672"/>
          </a:xfrm>
        </xdr:grpSpPr>
        <xdr:sp macro="" textlink="">
          <xdr:nvSpPr>
            <xdr:cNvPr id="20" name="Oval 19">
              <a:extLst>
                <a:ext uri="{FF2B5EF4-FFF2-40B4-BE49-F238E27FC236}">
                  <a16:creationId xmlns:a16="http://schemas.microsoft.com/office/drawing/2014/main" id="{7459B8B0-A43D-4DEE-BEFE-0928DEC898A4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5229774" y="4159476"/>
              <a:ext cx="792087" cy="792087"/>
            </a:xfrm>
            <a:prstGeom prst="ellipse">
              <a:avLst/>
            </a:prstGeom>
            <a:solidFill>
              <a:srgbClr val="0000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wrap="square" lIns="36000" tIns="36000" rIns="36000" bIns="36000" anchor="ctr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spcBef>
                  <a:spcPct val="0"/>
                </a:spcBef>
                <a:buFontTx/>
                <a:buNone/>
              </a:pPr>
              <a:r>
                <a:rPr lang="en-US" altLang="en-US" sz="1200" b="1">
                  <a:solidFill>
                    <a:schemeClr val="bg1"/>
                  </a:solidFill>
                </a:rPr>
                <a:t>F,2</a:t>
              </a:r>
            </a:p>
          </xdr:txBody>
        </xdr:sp>
        <xdr:sp macro="" textlink="">
          <xdr:nvSpPr>
            <xdr:cNvPr id="21" name="Oval 20">
              <a:extLst>
                <a:ext uri="{FF2B5EF4-FFF2-40B4-BE49-F238E27FC236}">
                  <a16:creationId xmlns:a16="http://schemas.microsoft.com/office/drawing/2014/main" id="{434DBBD5-A835-4EE7-913B-4ABA7EB7BF04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5220072" y="5886061"/>
              <a:ext cx="792087" cy="792087"/>
            </a:xfrm>
            <a:prstGeom prst="ellipse">
              <a:avLst/>
            </a:prstGeom>
            <a:solidFill>
              <a:srgbClr val="FF0066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wrap="square" lIns="36000" tIns="36000" rIns="36000" bIns="36000" anchor="ctr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spcBef>
                  <a:spcPct val="0"/>
                </a:spcBef>
                <a:buFontTx/>
                <a:buNone/>
              </a:pPr>
              <a:r>
                <a:rPr lang="en-US" altLang="en-US" sz="1200" b="1">
                  <a:solidFill>
                    <a:schemeClr val="bg1"/>
                  </a:solidFill>
                </a:rPr>
                <a:t>G,3</a:t>
              </a:r>
            </a:p>
          </xdr:txBody>
        </xdr:sp>
      </xdr:grpSp>
      <xdr:grpSp>
        <xdr:nvGrpSpPr>
          <xdr:cNvPr id="7" name="Group 6">
            <a:extLst>
              <a:ext uri="{FF2B5EF4-FFF2-40B4-BE49-F238E27FC236}">
                <a16:creationId xmlns:a16="http://schemas.microsoft.com/office/drawing/2014/main" id="{C6FEC6D3-6E55-48CD-B2CC-AC97988F7690}"/>
              </a:ext>
            </a:extLst>
          </xdr:cNvPr>
          <xdr:cNvGrpSpPr/>
        </xdr:nvGrpSpPr>
        <xdr:grpSpPr>
          <a:xfrm>
            <a:off x="1475656" y="3296184"/>
            <a:ext cx="801789" cy="2518671"/>
            <a:chOff x="1475656" y="3296184"/>
            <a:chExt cx="801789" cy="2518671"/>
          </a:xfrm>
        </xdr:grpSpPr>
        <xdr:sp macro="" textlink="">
          <xdr:nvSpPr>
            <xdr:cNvPr id="18" name="Oval 17">
              <a:extLst>
                <a:ext uri="{FF2B5EF4-FFF2-40B4-BE49-F238E27FC236}">
                  <a16:creationId xmlns:a16="http://schemas.microsoft.com/office/drawing/2014/main" id="{1A0B1425-7342-47D7-BBC6-4C5411A6A1F5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1485358" y="3296184"/>
              <a:ext cx="792087" cy="792087"/>
            </a:xfrm>
            <a:prstGeom prst="ellipse">
              <a:avLst/>
            </a:prstGeom>
            <a:solidFill>
              <a:srgbClr val="0000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wrap="square" lIns="36000" tIns="36000" rIns="36000" bIns="36000" anchor="ctr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spcBef>
                  <a:spcPct val="0"/>
                </a:spcBef>
                <a:buFontTx/>
                <a:buNone/>
              </a:pPr>
              <a:r>
                <a:rPr lang="en-US" altLang="en-US" sz="1200" b="1">
                  <a:solidFill>
                    <a:schemeClr val="bg1"/>
                  </a:solidFill>
                </a:rPr>
                <a:t>A,5</a:t>
              </a:r>
            </a:p>
          </xdr:txBody>
        </xdr:sp>
        <xdr:sp macro="" textlink="">
          <xdr:nvSpPr>
            <xdr:cNvPr id="19" name="Oval 18">
              <a:extLst>
                <a:ext uri="{FF2B5EF4-FFF2-40B4-BE49-F238E27FC236}">
                  <a16:creationId xmlns:a16="http://schemas.microsoft.com/office/drawing/2014/main" id="{7C57528C-34A9-4E9C-AF86-5E2EEF6704C9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1475656" y="5022768"/>
              <a:ext cx="792087" cy="792087"/>
            </a:xfrm>
            <a:prstGeom prst="ellipse">
              <a:avLst/>
            </a:prstGeom>
            <a:solidFill>
              <a:srgbClr val="FF0066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  <xdr:txBody>
            <a:bodyPr wrap="square" lIns="36000" tIns="36000" rIns="36000" bIns="36000" anchor="ctr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spcBef>
                  <a:spcPct val="0"/>
                </a:spcBef>
                <a:buFontTx/>
                <a:buNone/>
              </a:pPr>
              <a:r>
                <a:rPr lang="en-US" altLang="en-US" sz="1200" b="1">
                  <a:solidFill>
                    <a:schemeClr val="bg1"/>
                  </a:solidFill>
                </a:rPr>
                <a:t>B,5</a:t>
              </a:r>
            </a:p>
          </xdr:txBody>
        </xdr:sp>
      </xdr:grpSp>
      <xdr:sp macro="" textlink="">
        <xdr:nvSpPr>
          <xdr:cNvPr id="8" name="Oval 7">
            <a:extLst>
              <a:ext uri="{FF2B5EF4-FFF2-40B4-BE49-F238E27FC236}">
                <a16:creationId xmlns:a16="http://schemas.microsoft.com/office/drawing/2014/main" id="{B60FA62C-3E50-4271-AC3D-C3028E0037D8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3964782" y="5022768"/>
            <a:ext cx="792087" cy="792087"/>
          </a:xfrm>
          <a:prstGeom prst="ellipse">
            <a:avLst/>
          </a:prstGeom>
          <a:solidFill>
            <a:srgbClr val="FF0066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wrap="square" lIns="36000" tIns="36000" rIns="36000" bIns="36000" anchor="ctr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en-US" altLang="en-US" sz="1200" b="1">
                <a:solidFill>
                  <a:schemeClr val="bg1"/>
                </a:solidFill>
              </a:rPr>
              <a:t>E,5</a:t>
            </a:r>
          </a:p>
        </xdr:txBody>
      </xdr:sp>
      <xdr:sp macro="" textlink="">
        <xdr:nvSpPr>
          <xdr:cNvPr id="9" name="Oval 8">
            <a:extLst>
              <a:ext uri="{FF2B5EF4-FFF2-40B4-BE49-F238E27FC236}">
                <a16:creationId xmlns:a16="http://schemas.microsoft.com/office/drawing/2014/main" id="{71BF82F5-0791-459C-8FE6-FDC694C3F831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6444208" y="5022768"/>
            <a:ext cx="792087" cy="792087"/>
          </a:xfrm>
          <a:prstGeom prst="ellipse">
            <a:avLst/>
          </a:prstGeom>
          <a:solidFill>
            <a:srgbClr val="FF0066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wrap="square" lIns="36000" tIns="36000" rIns="36000" bIns="36000" anchor="ctr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en-US" altLang="en-US" sz="1200" b="1">
                <a:solidFill>
                  <a:schemeClr val="bg1"/>
                </a:solidFill>
              </a:rPr>
              <a:t>H,5</a:t>
            </a:r>
          </a:p>
        </xdr:txBody>
      </xdr:sp>
      <xdr:cxnSp macro="">
        <xdr:nvCxnSpPr>
          <xdr:cNvPr id="10" name="Straight Arrow Connector 9">
            <a:extLst>
              <a:ext uri="{FF2B5EF4-FFF2-40B4-BE49-F238E27FC236}">
                <a16:creationId xmlns:a16="http://schemas.microsoft.com/office/drawing/2014/main" id="{365101BF-9338-495F-86A3-4C13F81DFF8E}"/>
              </a:ext>
            </a:extLst>
          </xdr:cNvPr>
          <xdr:cNvCxnSpPr>
            <a:cxnSpLocks/>
            <a:stCxn id="18" idx="6"/>
            <a:endCxn id="22" idx="2"/>
          </xdr:cNvCxnSpPr>
        </xdr:nvCxnSpPr>
        <xdr:spPr>
          <a:xfrm>
            <a:off x="2277445" y="3692228"/>
            <a:ext cx="452476" cy="863292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Arrow Connector 10">
            <a:extLst>
              <a:ext uri="{FF2B5EF4-FFF2-40B4-BE49-F238E27FC236}">
                <a16:creationId xmlns:a16="http://schemas.microsoft.com/office/drawing/2014/main" id="{C67B4E30-6A59-40DE-A5BE-E1656E29B86C}"/>
              </a:ext>
            </a:extLst>
          </xdr:cNvPr>
          <xdr:cNvCxnSpPr>
            <a:cxnSpLocks/>
            <a:stCxn id="19" idx="6"/>
            <a:endCxn id="22" idx="2"/>
          </xdr:cNvCxnSpPr>
        </xdr:nvCxnSpPr>
        <xdr:spPr>
          <a:xfrm flipV="1">
            <a:off x="2267743" y="4555520"/>
            <a:ext cx="462178" cy="863292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Straight Arrow Connector 11">
            <a:extLst>
              <a:ext uri="{FF2B5EF4-FFF2-40B4-BE49-F238E27FC236}">
                <a16:creationId xmlns:a16="http://schemas.microsoft.com/office/drawing/2014/main" id="{6A898755-66DA-49EE-9B08-4B6827728D4A}"/>
              </a:ext>
            </a:extLst>
          </xdr:cNvPr>
          <xdr:cNvCxnSpPr>
            <a:cxnSpLocks/>
            <a:stCxn id="19" idx="6"/>
            <a:endCxn id="23" idx="2"/>
          </xdr:cNvCxnSpPr>
        </xdr:nvCxnSpPr>
        <xdr:spPr>
          <a:xfrm>
            <a:off x="2267743" y="5418812"/>
            <a:ext cx="452476" cy="863293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Straight Arrow Connector 12">
            <a:extLst>
              <a:ext uri="{FF2B5EF4-FFF2-40B4-BE49-F238E27FC236}">
                <a16:creationId xmlns:a16="http://schemas.microsoft.com/office/drawing/2014/main" id="{F585F926-4EF8-4BE0-A2C2-ACC351DE94E0}"/>
              </a:ext>
            </a:extLst>
          </xdr:cNvPr>
          <xdr:cNvCxnSpPr>
            <a:cxnSpLocks/>
            <a:stCxn id="22" idx="6"/>
            <a:endCxn id="8" idx="2"/>
          </xdr:cNvCxnSpPr>
        </xdr:nvCxnSpPr>
        <xdr:spPr>
          <a:xfrm>
            <a:off x="3522008" y="4555520"/>
            <a:ext cx="442774" cy="863292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Arrow Connector 13">
            <a:extLst>
              <a:ext uri="{FF2B5EF4-FFF2-40B4-BE49-F238E27FC236}">
                <a16:creationId xmlns:a16="http://schemas.microsoft.com/office/drawing/2014/main" id="{AB483C44-DF4A-4153-B38E-B477ECCFB9A1}"/>
              </a:ext>
            </a:extLst>
          </xdr:cNvPr>
          <xdr:cNvCxnSpPr>
            <a:cxnSpLocks/>
            <a:stCxn id="23" idx="6"/>
            <a:endCxn id="8" idx="2"/>
          </xdr:cNvCxnSpPr>
        </xdr:nvCxnSpPr>
        <xdr:spPr>
          <a:xfrm flipV="1">
            <a:off x="3512306" y="5418812"/>
            <a:ext cx="452476" cy="863293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Straight Arrow Connector 14">
            <a:extLst>
              <a:ext uri="{FF2B5EF4-FFF2-40B4-BE49-F238E27FC236}">
                <a16:creationId xmlns:a16="http://schemas.microsoft.com/office/drawing/2014/main" id="{6A1648F4-814E-44F9-A962-BBAE0E39D86D}"/>
              </a:ext>
            </a:extLst>
          </xdr:cNvPr>
          <xdr:cNvCxnSpPr>
            <a:cxnSpLocks/>
            <a:stCxn id="8" idx="6"/>
            <a:endCxn id="20" idx="2"/>
          </xdr:cNvCxnSpPr>
        </xdr:nvCxnSpPr>
        <xdr:spPr>
          <a:xfrm flipV="1">
            <a:off x="4756869" y="4555520"/>
            <a:ext cx="452476" cy="863292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Arrow Connector 15">
            <a:extLst>
              <a:ext uri="{FF2B5EF4-FFF2-40B4-BE49-F238E27FC236}">
                <a16:creationId xmlns:a16="http://schemas.microsoft.com/office/drawing/2014/main" id="{1F47799D-2944-4C4B-96C2-EDEA6384A771}"/>
              </a:ext>
            </a:extLst>
          </xdr:cNvPr>
          <xdr:cNvCxnSpPr>
            <a:cxnSpLocks/>
            <a:stCxn id="8" idx="6"/>
            <a:endCxn id="21" idx="2"/>
          </xdr:cNvCxnSpPr>
        </xdr:nvCxnSpPr>
        <xdr:spPr>
          <a:xfrm>
            <a:off x="4756869" y="5418812"/>
            <a:ext cx="442774" cy="863293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Straight Arrow Connector 16">
            <a:extLst>
              <a:ext uri="{FF2B5EF4-FFF2-40B4-BE49-F238E27FC236}">
                <a16:creationId xmlns:a16="http://schemas.microsoft.com/office/drawing/2014/main" id="{38E84E2B-7DAC-4CDA-897B-AE1437E7360E}"/>
              </a:ext>
            </a:extLst>
          </xdr:cNvPr>
          <xdr:cNvCxnSpPr>
            <a:cxnSpLocks/>
            <a:stCxn id="21" idx="6"/>
            <a:endCxn id="9" idx="2"/>
          </xdr:cNvCxnSpPr>
        </xdr:nvCxnSpPr>
        <xdr:spPr>
          <a:xfrm flipV="1">
            <a:off x="5991730" y="5418812"/>
            <a:ext cx="452478" cy="863293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0</xdr:row>
      <xdr:rowOff>241300</xdr:rowOff>
    </xdr:from>
    <xdr:to>
      <xdr:col>23</xdr:col>
      <xdr:colOff>9525</xdr:colOff>
      <xdr:row>22</xdr:row>
      <xdr:rowOff>142875</xdr:rowOff>
    </xdr:to>
    <xdr:graphicFrame macro="">
      <xdr:nvGraphicFramePr>
        <xdr:cNvPr id="5139" name="Chart 1">
          <a:extLst>
            <a:ext uri="{FF2B5EF4-FFF2-40B4-BE49-F238E27FC236}">
              <a16:creationId xmlns:a16="http://schemas.microsoft.com/office/drawing/2014/main" id="{00000000-0008-0000-0200-00001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123825</xdr:colOff>
      <xdr:row>26</xdr:row>
      <xdr:rowOff>0</xdr:rowOff>
    </xdr:from>
    <xdr:to>
      <xdr:col>22</xdr:col>
      <xdr:colOff>600075</xdr:colOff>
      <xdr:row>48</xdr:row>
      <xdr:rowOff>0</xdr:rowOff>
    </xdr:to>
    <xdr:graphicFrame macro="">
      <xdr:nvGraphicFramePr>
        <xdr:cNvPr id="5140" name="Chart 2">
          <a:extLst>
            <a:ext uri="{FF2B5EF4-FFF2-40B4-BE49-F238E27FC236}">
              <a16:creationId xmlns:a16="http://schemas.microsoft.com/office/drawing/2014/main" id="{00000000-0008-0000-0200-00001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12</xdr:col>
      <xdr:colOff>314325</xdr:colOff>
      <xdr:row>49</xdr:row>
      <xdr:rowOff>28575</xdr:rowOff>
    </xdr:from>
    <xdr:to>
      <xdr:col>22</xdr:col>
      <xdr:colOff>485775</xdr:colOff>
      <xdr:row>52</xdr:row>
      <xdr:rowOff>85725</xdr:rowOff>
    </xdr:to>
    <xdr:sp macro="" textlink="">
      <xdr:nvSpPr>
        <xdr:cNvPr id="5123" name="Text Box 3">
          <a:extLst>
            <a:ext uri="{FF2B5EF4-FFF2-40B4-BE49-F238E27FC236}">
              <a16:creationId xmlns:a16="http://schemas.microsoft.com/office/drawing/2014/main" id="{00000000-0008-0000-0200-000003140000}"/>
            </a:ext>
          </a:extLst>
        </xdr:cNvPr>
        <xdr:cNvSpPr txBox="1">
          <a:spLocks noChangeArrowheads="1"/>
        </xdr:cNvSpPr>
      </xdr:nvSpPr>
      <xdr:spPr bwMode="auto">
        <a:xfrm>
          <a:off x="5895975" y="8334375"/>
          <a:ext cx="6267450" cy="542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Projektin kokonaiskustannus (12750) ei luonnollisesti muutu mutta</a:t>
          </a: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kassavirrat siirtyvät hieman "takapainotteisemmiksi".</a:t>
          </a:r>
        </a:p>
      </xdr:txBody>
    </xdr:sp>
    <xdr:clientData/>
  </xdr:twoCellAnchor>
  <xdr:oneCellAnchor>
    <xdr:from>
      <xdr:col>1</xdr:col>
      <xdr:colOff>28575</xdr:colOff>
      <xdr:row>49</xdr:row>
      <xdr:rowOff>104775</xdr:rowOff>
    </xdr:from>
    <xdr:ext cx="5251438" cy="918200"/>
    <xdr:sp macro="" textlink="">
      <xdr:nvSpPr>
        <xdr:cNvPr id="5124" name="Text Box 4">
          <a:extLst>
            <a:ext uri="{FF2B5EF4-FFF2-40B4-BE49-F238E27FC236}">
              <a16:creationId xmlns:a16="http://schemas.microsoft.com/office/drawing/2014/main" id="{00000000-0008-0000-0200-000004140000}"/>
            </a:ext>
          </a:extLst>
        </xdr:cNvPr>
        <xdr:cNvSpPr txBox="1">
          <a:spLocks noChangeArrowheads="1"/>
        </xdr:cNvSpPr>
      </xdr:nvSpPr>
      <xdr:spPr bwMode="auto">
        <a:xfrm>
          <a:off x="473075" y="8613775"/>
          <a:ext cx="5251438" cy="91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- Kriittisen polun vaiheet turkoosilla pohjalla (ei voi siirtää</a:t>
          </a:r>
        </a:p>
        <a:p>
          <a:pPr algn="l" rtl="0">
            <a:lnSpc>
              <a:spcPts val="1700"/>
            </a:lnSpc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vaikuttamatta projektin valmistumisajankohtaan)</a:t>
          </a: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- Ei-kriittisten vaiheiden mahdollinen toteutusaika merkitty</a:t>
          </a:r>
        </a:p>
        <a:p>
          <a:pPr algn="l" rtl="0">
            <a:lnSpc>
              <a:spcPts val="1600"/>
            </a:lnSpc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keltaisella pohjalla</a:t>
          </a:r>
        </a:p>
      </xdr:txBody>
    </xdr:sp>
    <xdr:clientData/>
  </xdr:oneCellAnchor>
  <xdr:oneCellAnchor>
    <xdr:from>
      <xdr:col>1</xdr:col>
      <xdr:colOff>114300</xdr:colOff>
      <xdr:row>17</xdr:row>
      <xdr:rowOff>28575</xdr:rowOff>
    </xdr:from>
    <xdr:ext cx="1979643" cy="334537"/>
    <xdr:sp macro="" textlink="">
      <xdr:nvSpPr>
        <xdr:cNvPr id="5125" name="Text Box 5">
          <a:extLst>
            <a:ext uri="{FF2B5EF4-FFF2-40B4-BE49-F238E27FC236}">
              <a16:creationId xmlns:a16="http://schemas.microsoft.com/office/drawing/2014/main" id="{00000000-0008-0000-0200-000005140000}"/>
            </a:ext>
          </a:extLst>
        </xdr:cNvPr>
        <xdr:cNvSpPr txBox="1">
          <a:spLocks noChangeArrowheads="1"/>
        </xdr:cNvSpPr>
      </xdr:nvSpPr>
      <xdr:spPr bwMode="auto">
        <a:xfrm>
          <a:off x="552450" y="2933700"/>
          <a:ext cx="20574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99" mc:Ignorable="a14" a14:legacySpreadsheetColorIndex="4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Aktiviteettien kustannukset jaettu</a:t>
          </a:r>
        </a:p>
        <a:p>
          <a:pPr algn="ctr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tasan aktiviteetin keston ajalle.</a:t>
          </a:r>
        </a:p>
      </xdr:txBody>
    </xdr:sp>
    <xdr:clientData/>
  </xdr:oneCellAnchor>
  <xdr:oneCellAnchor>
    <xdr:from>
      <xdr:col>4</xdr:col>
      <xdr:colOff>291529</xdr:colOff>
      <xdr:row>2</xdr:row>
      <xdr:rowOff>123825</xdr:rowOff>
    </xdr:from>
    <xdr:ext cx="1567737" cy="460895"/>
    <xdr:sp macro="" textlink="">
      <xdr:nvSpPr>
        <xdr:cNvPr id="5126" name="Text Box 6">
          <a:extLst>
            <a:ext uri="{FF2B5EF4-FFF2-40B4-BE49-F238E27FC236}">
              <a16:creationId xmlns:a16="http://schemas.microsoft.com/office/drawing/2014/main" id="{00000000-0008-0000-0200-000006140000}"/>
            </a:ext>
          </a:extLst>
        </xdr:cNvPr>
        <xdr:cNvSpPr txBox="1">
          <a:spLocks noChangeArrowheads="1"/>
        </xdr:cNvSpPr>
      </xdr:nvSpPr>
      <xdr:spPr bwMode="auto">
        <a:xfrm>
          <a:off x="2069529" y="555625"/>
          <a:ext cx="1567737" cy="460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99" mc:Ignorable="a14" a14:legacySpreadsheetColorIndex="4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Aktiviteettien "aikalaatikon"</a:t>
          </a:r>
        </a:p>
        <a:p>
          <a:pPr algn="ctr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ylälaita siis ES-</a:t>
          </a:r>
        </a:p>
        <a:p>
          <a:pPr algn="ctr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ja alalaita LF-ajankohta.</a:t>
          </a:r>
        </a:p>
      </xdr:txBody>
    </xdr:sp>
    <xdr:clientData/>
  </xdr:oneCellAnchor>
  <xdr:twoCellAnchor editAs="oneCell">
    <xdr:from>
      <xdr:col>12</xdr:col>
      <xdr:colOff>333375</xdr:colOff>
      <xdr:row>23</xdr:row>
      <xdr:rowOff>41275</xdr:rowOff>
    </xdr:from>
    <xdr:to>
      <xdr:col>22</xdr:col>
      <xdr:colOff>504825</xdr:colOff>
      <xdr:row>25</xdr:row>
      <xdr:rowOff>238125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5972175" y="4029075"/>
          <a:ext cx="6267450" cy="55245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kahden pystyakselin kuva löytyy Excelissä</a:t>
          </a: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Combo-valikosta kun datasetti maalattu</a:t>
          </a:r>
        </a:p>
      </xdr:txBody>
    </xdr:sp>
    <xdr:clientData/>
  </xdr:twoCellAnchor>
  <xdr:oneCellAnchor>
    <xdr:from>
      <xdr:col>1</xdr:col>
      <xdr:colOff>63500</xdr:colOff>
      <xdr:row>8</xdr:row>
      <xdr:rowOff>127000</xdr:rowOff>
    </xdr:from>
    <xdr:ext cx="1461972" cy="460895"/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2B5D2434-C337-43C8-AF9C-0F576055B0A1}"/>
            </a:ext>
          </a:extLst>
        </xdr:cNvPr>
        <xdr:cNvSpPr txBox="1">
          <a:spLocks noChangeArrowheads="1"/>
        </xdr:cNvSpPr>
      </xdr:nvSpPr>
      <xdr:spPr bwMode="auto">
        <a:xfrm>
          <a:off x="508000" y="1574800"/>
          <a:ext cx="1461972" cy="460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99" mc:Ignorable="a14" a14:legacySpreadsheetColorIndex="4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>
          <a:spAutoFit/>
        </a:bodyPr>
        <a:lstStyle/>
        <a:p>
          <a:pPr algn="l" rtl="0">
            <a:defRPr sz="1000"/>
          </a:pPr>
          <a:r>
            <a:rPr lang="en-US" sz="1000" b="0" i="1" u="none" strike="noStrike" baseline="0">
              <a:solidFill>
                <a:srgbClr val="FF0066"/>
              </a:solidFill>
              <a:latin typeface="Arial"/>
              <a:cs typeface="Arial"/>
            </a:rPr>
            <a:t>A</a:t>
          </a:r>
        </a:p>
        <a:p>
          <a:pPr algn="l" rtl="0">
            <a:defRPr sz="1000"/>
          </a:pPr>
          <a:r>
            <a:rPr lang="en-US" sz="1000" b="0" i="1" u="none" strike="noStrike" baseline="0">
              <a:solidFill>
                <a:srgbClr val="FF0066"/>
              </a:solidFill>
              <a:latin typeface="Arial"/>
              <a:cs typeface="Arial"/>
            </a:rPr>
            <a:t>ajoitus 0-5</a:t>
          </a:r>
        </a:p>
        <a:p>
          <a:pPr algn="l" rtl="0">
            <a:defRPr sz="1000"/>
          </a:pPr>
          <a:r>
            <a:rPr lang="en-US" sz="1000" b="0" i="1" u="none" strike="noStrike" baseline="0">
              <a:solidFill>
                <a:srgbClr val="FF0066"/>
              </a:solidFill>
              <a:latin typeface="Arial"/>
              <a:cs typeface="Arial"/>
            </a:rPr>
            <a:t>kust. 1000/5=200 per pv</a:t>
          </a:r>
        </a:p>
      </xdr:txBody>
    </xdr:sp>
    <xdr:clientData/>
  </xdr:oneCellAnchor>
  <xdr:oneCellAnchor>
    <xdr:from>
      <xdr:col>1</xdr:col>
      <xdr:colOff>63500</xdr:colOff>
      <xdr:row>33</xdr:row>
      <xdr:rowOff>114300</xdr:rowOff>
    </xdr:from>
    <xdr:ext cx="1461972" cy="460895"/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id="{FC88A636-D709-4C3A-8658-F63A42B31A64}"/>
            </a:ext>
          </a:extLst>
        </xdr:cNvPr>
        <xdr:cNvSpPr txBox="1">
          <a:spLocks noChangeArrowheads="1"/>
        </xdr:cNvSpPr>
      </xdr:nvSpPr>
      <xdr:spPr bwMode="auto">
        <a:xfrm>
          <a:off x="508000" y="5892800"/>
          <a:ext cx="1461972" cy="460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99" mc:Ignorable="a14" a14:legacySpreadsheetColorIndex="4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0" anchor="t" upright="1">
          <a:spAutoFit/>
        </a:bodyPr>
        <a:lstStyle/>
        <a:p>
          <a:pPr algn="l" rtl="0">
            <a:defRPr sz="1000"/>
          </a:pPr>
          <a:r>
            <a:rPr lang="en-US" sz="1000" b="0" i="1" u="none" strike="noStrike" baseline="0">
              <a:solidFill>
                <a:srgbClr val="FF0066"/>
              </a:solidFill>
              <a:latin typeface="Arial"/>
              <a:cs typeface="Arial"/>
            </a:rPr>
            <a:t>A</a:t>
          </a:r>
        </a:p>
        <a:p>
          <a:pPr algn="l" rtl="0">
            <a:defRPr sz="1000"/>
          </a:pPr>
          <a:r>
            <a:rPr lang="en-US" sz="1000" b="0" i="1" u="none" strike="noStrike" baseline="0">
              <a:solidFill>
                <a:srgbClr val="FF0066"/>
              </a:solidFill>
              <a:latin typeface="Arial"/>
              <a:cs typeface="Arial"/>
            </a:rPr>
            <a:t>ajoitus 1-6</a:t>
          </a:r>
        </a:p>
        <a:p>
          <a:pPr algn="l" rtl="0">
            <a:defRPr sz="1000"/>
          </a:pPr>
          <a:r>
            <a:rPr lang="en-US" sz="1000" b="0" i="1" u="none" strike="noStrike" baseline="0">
              <a:solidFill>
                <a:srgbClr val="FF0066"/>
              </a:solidFill>
              <a:latin typeface="Arial"/>
              <a:cs typeface="Arial"/>
            </a:rPr>
            <a:t>kust. 1000/5=200 per pv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686046</xdr:colOff>
      <xdr:row>54</xdr:row>
      <xdr:rowOff>0</xdr:rowOff>
    </xdr:from>
    <xdr:ext cx="9010160" cy="635046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BDEE6F51-E6C7-4E95-A983-B5B602592CA7}"/>
            </a:ext>
          </a:extLst>
        </xdr:cNvPr>
        <xdr:cNvSpPr txBox="1">
          <a:spLocks noChangeArrowheads="1"/>
        </xdr:cNvSpPr>
      </xdr:nvSpPr>
      <xdr:spPr bwMode="auto">
        <a:xfrm>
          <a:off x="686046" y="15039975"/>
          <a:ext cx="9010160" cy="635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99" mc:Ignorable="a14" a14:legacySpreadsheetColorIndex="4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32004" rIns="27432" bIns="0" anchor="t" upright="1">
          <a:spAutoFit/>
        </a:bodyPr>
        <a:lstStyle/>
        <a:p>
          <a:pPr algn="ctr" rtl="0">
            <a:lnSpc>
              <a:spcPts val="2400"/>
            </a:lnSpc>
            <a:defRPr sz="1000"/>
          </a:pPr>
          <a:r>
            <a:rPr lang="en-US" sz="2200" b="1" i="0" u="none" strike="noStrike" baseline="0">
              <a:solidFill>
                <a:srgbClr val="000000"/>
              </a:solidFill>
              <a:latin typeface="Arial"/>
              <a:cs typeface="Arial"/>
            </a:rPr>
            <a:t>Todennäköisyys, että kriittisen polun aktiviteetit A-D-G-I</a:t>
          </a:r>
        </a:p>
        <a:p>
          <a:pPr algn="ctr" rtl="0">
            <a:lnSpc>
              <a:spcPts val="2300"/>
            </a:lnSpc>
            <a:defRPr sz="1000"/>
          </a:pPr>
          <a:r>
            <a:rPr lang="en-US" sz="2200" b="1" i="0" u="none" strike="noStrike" baseline="0">
              <a:solidFill>
                <a:srgbClr val="000000"/>
              </a:solidFill>
              <a:latin typeface="Arial"/>
              <a:cs typeface="Arial"/>
            </a:rPr>
            <a:t>saadaan tehdyksi 38 päivässä on siis 3,93 % ja 47 päivässä 90,37%</a:t>
          </a:r>
        </a:p>
      </xdr:txBody>
    </xdr:sp>
    <xdr:clientData/>
  </xdr:oneCellAnchor>
  <xdr:twoCellAnchor editAs="oneCell">
    <xdr:from>
      <xdr:col>0</xdr:col>
      <xdr:colOff>76200</xdr:colOff>
      <xdr:row>11</xdr:row>
      <xdr:rowOff>123825</xdr:rowOff>
    </xdr:from>
    <xdr:to>
      <xdr:col>5</xdr:col>
      <xdr:colOff>76200</xdr:colOff>
      <xdr:row>14</xdr:row>
      <xdr:rowOff>38100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A899B5C-DA99-4A64-A42F-1248AA8B2E97}"/>
            </a:ext>
          </a:extLst>
        </xdr:cNvPr>
        <xdr:cNvSpPr txBox="1">
          <a:spLocks noChangeArrowheads="1"/>
        </xdr:cNvSpPr>
      </xdr:nvSpPr>
      <xdr:spPr bwMode="auto">
        <a:xfrm>
          <a:off x="76200" y="2886075"/>
          <a:ext cx="7620000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Uuden myyntiseminaarikurssin perustamisesta on selvitetty yllä olevan taulukon mukaiset tiedot. Mikä on todennäköisyys, että kaikki suunnitellut vaiheet saadaan tehdyksi ja kurssi voi alkaa 38 päivän kuluttua? Entä 47 päivän kuluttua?</a:t>
          </a: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215900</xdr:colOff>
      <xdr:row>32</xdr:row>
      <xdr:rowOff>34925</xdr:rowOff>
    </xdr:from>
    <xdr:to>
      <xdr:col>6</xdr:col>
      <xdr:colOff>1435100</xdr:colOff>
      <xdr:row>34</xdr:row>
      <xdr:rowOff>292100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D0DFFF56-AD83-4442-9B71-C21FAF64FEB9}"/>
            </a:ext>
          </a:extLst>
        </xdr:cNvPr>
        <xdr:cNvSpPr txBox="1">
          <a:spLocks noChangeArrowheads="1"/>
        </xdr:cNvSpPr>
      </xdr:nvSpPr>
      <xdr:spPr bwMode="auto">
        <a:xfrm>
          <a:off x="6311900" y="8645525"/>
          <a:ext cx="4267200" cy="866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HUOM!</a:t>
          </a:r>
        </a:p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Kriittinen polku lasketaan vaiheiden PAINOTETUILLA kestoilla!</a:t>
          </a:r>
        </a:p>
      </xdr:txBody>
    </xdr:sp>
    <xdr:clientData/>
  </xdr:twoCellAnchor>
  <xdr:twoCellAnchor>
    <xdr:from>
      <xdr:col>7</xdr:col>
      <xdr:colOff>290271</xdr:colOff>
      <xdr:row>44</xdr:row>
      <xdr:rowOff>25400</xdr:rowOff>
    </xdr:from>
    <xdr:to>
      <xdr:col>13</xdr:col>
      <xdr:colOff>217246</xdr:colOff>
      <xdr:row>49</xdr:row>
      <xdr:rowOff>83736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ABB692A2-7C10-401A-AE08-DAF1FC396AA4}"/>
            </a:ext>
          </a:extLst>
        </xdr:cNvPr>
        <xdr:cNvGrpSpPr/>
      </xdr:nvGrpSpPr>
      <xdr:grpSpPr>
        <a:xfrm>
          <a:off x="10958271" y="12268200"/>
          <a:ext cx="3584575" cy="1544236"/>
          <a:chOff x="987425" y="1147626"/>
          <a:chExt cx="3584575" cy="1544236"/>
        </a:xfrm>
      </xdr:grpSpPr>
      <xdr:sp macro="" textlink="">
        <xdr:nvSpPr>
          <xdr:cNvPr id="6" name="Line 20">
            <a:extLst>
              <a:ext uri="{FF2B5EF4-FFF2-40B4-BE49-F238E27FC236}">
                <a16:creationId xmlns:a16="http://schemas.microsoft.com/office/drawing/2014/main" id="{C9756573-C1FC-4CA0-A957-A58984F4CD36}"/>
              </a:ext>
            </a:extLst>
          </xdr:cNvPr>
          <xdr:cNvSpPr>
            <a:spLocks noChangeShapeType="1"/>
          </xdr:cNvSpPr>
        </xdr:nvSpPr>
        <xdr:spPr bwMode="auto">
          <a:xfrm>
            <a:off x="1306464" y="2060848"/>
            <a:ext cx="241200" cy="0"/>
          </a:xfrm>
          <a:prstGeom prst="line">
            <a:avLst/>
          </a:prstGeom>
          <a:noFill/>
          <a:ln w="12700">
            <a:solidFill>
              <a:srgbClr val="FF0066"/>
            </a:solidFill>
            <a:round/>
            <a:headEnd type="triangle" w="med" len="med"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CF733DC6-0D62-4CC3-B506-88E21EA75BE6}"/>
              </a:ext>
            </a:extLst>
          </xdr:cNvPr>
          <xdr:cNvSpPr>
            <a:spLocks noChangeArrowheads="1"/>
          </xdr:cNvSpPr>
        </xdr:nvSpPr>
        <xdr:spPr bwMode="auto">
          <a:xfrm>
            <a:off x="2303463" y="2109651"/>
            <a:ext cx="762000" cy="582211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lIns="90488" tIns="44450" rIns="90488" bIns="44450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pPr algn="ctr">
              <a:spcBef>
                <a:spcPct val="0"/>
              </a:spcBef>
              <a:buFontTx/>
              <a:buNone/>
            </a:pPr>
            <a:r>
              <a:rPr lang="en-GB" altLang="en-US" sz="1600"/>
              <a:t>T</a:t>
            </a:r>
            <a:r>
              <a:rPr lang="en-GB" altLang="en-US" sz="1200" baseline="-25000"/>
              <a:t>E</a:t>
            </a:r>
            <a:endParaRPr lang="en-GB" altLang="en-US" sz="1600"/>
          </a:p>
          <a:p>
            <a:pPr algn="ctr">
              <a:spcBef>
                <a:spcPct val="0"/>
              </a:spcBef>
              <a:buFontTx/>
              <a:buNone/>
            </a:pPr>
            <a:r>
              <a:rPr lang="en-GB" altLang="en-US" sz="1600"/>
              <a:t>43,17</a:t>
            </a:r>
            <a:endParaRPr lang="en-GB" altLang="en-US" sz="2800"/>
          </a:p>
        </xdr:txBody>
      </xdr:sp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3CBF737E-E48F-4042-BA2F-4E7BAF21E9F2}"/>
              </a:ext>
            </a:extLst>
          </xdr:cNvPr>
          <xdr:cNvSpPr>
            <a:spLocks noChangeArrowheads="1"/>
          </xdr:cNvSpPr>
        </xdr:nvSpPr>
        <xdr:spPr bwMode="auto">
          <a:xfrm>
            <a:off x="1145704" y="2109651"/>
            <a:ext cx="762000" cy="57785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lIns="90488" tIns="44450" rIns="90488" bIns="44450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pPr algn="ctr">
              <a:spcBef>
                <a:spcPct val="0"/>
              </a:spcBef>
              <a:buFontTx/>
              <a:buNone/>
            </a:pPr>
            <a:r>
              <a:rPr lang="en-GB" altLang="en-US" sz="1600"/>
              <a:t>T</a:t>
            </a:r>
          </a:p>
          <a:p>
            <a:pPr algn="ctr">
              <a:spcBef>
                <a:spcPct val="0"/>
              </a:spcBef>
              <a:buFontTx/>
              <a:buNone/>
            </a:pPr>
            <a:r>
              <a:rPr lang="en-GB" altLang="en-US" sz="1600"/>
              <a:t>38</a:t>
            </a:r>
            <a:endParaRPr lang="en-GB" altLang="en-US" sz="2800"/>
          </a:p>
        </xdr:txBody>
      </xdr:sp>
      <xdr:sp macro="" textlink="">
        <xdr:nvSpPr>
          <xdr:cNvPr id="9" name="Line 7">
            <a:extLst>
              <a:ext uri="{FF2B5EF4-FFF2-40B4-BE49-F238E27FC236}">
                <a16:creationId xmlns:a16="http://schemas.microsoft.com/office/drawing/2014/main" id="{C9F42A59-709A-49CA-9D71-577DCEA57D70}"/>
              </a:ext>
            </a:extLst>
          </xdr:cNvPr>
          <xdr:cNvSpPr>
            <a:spLocks noChangeShapeType="1"/>
          </xdr:cNvSpPr>
        </xdr:nvSpPr>
        <xdr:spPr bwMode="auto">
          <a:xfrm flipV="1">
            <a:off x="987425" y="2138226"/>
            <a:ext cx="3505200" cy="0"/>
          </a:xfrm>
          <a:prstGeom prst="line">
            <a:avLst/>
          </a:prstGeom>
          <a:noFill/>
          <a:ln w="38100">
            <a:solidFill>
              <a:schemeClr val="tx1"/>
            </a:solidFill>
            <a:round/>
            <a:headEnd type="none" w="sm" len="sm"/>
            <a:tailEnd type="none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730085A3-D7E6-4C95-AEE6-A015A0E1A3D5}"/>
              </a:ext>
            </a:extLst>
          </xdr:cNvPr>
          <xdr:cNvSpPr>
            <a:spLocks noChangeArrowheads="1"/>
          </xdr:cNvSpPr>
        </xdr:nvSpPr>
        <xdr:spPr bwMode="auto">
          <a:xfrm>
            <a:off x="4264025" y="2093776"/>
            <a:ext cx="307975" cy="36353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lIns="90488" tIns="44450" rIns="90488" bIns="44450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pPr>
              <a:spcBef>
                <a:spcPct val="0"/>
              </a:spcBef>
              <a:buFontTx/>
              <a:buNone/>
            </a:pPr>
            <a:r>
              <a:rPr lang="en-GB" altLang="en-US" sz="1800"/>
              <a:t>t.</a:t>
            </a:r>
            <a:endParaRPr lang="en-GB" altLang="en-US" sz="2800">
              <a:latin typeface="Times New Roman" panose="02020603050405020304" pitchFamily="18" charset="0"/>
            </a:endParaRPr>
          </a:p>
        </xdr:txBody>
      </xdr:sp>
      <xdr:sp macro="" textlink="">
        <xdr:nvSpPr>
          <xdr:cNvPr id="11" name="Line 9">
            <a:extLst>
              <a:ext uri="{FF2B5EF4-FFF2-40B4-BE49-F238E27FC236}">
                <a16:creationId xmlns:a16="http://schemas.microsoft.com/office/drawing/2014/main" id="{899F7502-F7A2-4E33-818A-CB9B1ED85E90}"/>
              </a:ext>
            </a:extLst>
          </xdr:cNvPr>
          <xdr:cNvSpPr>
            <a:spLocks noChangeShapeType="1"/>
          </xdr:cNvSpPr>
        </xdr:nvSpPr>
        <xdr:spPr bwMode="auto">
          <a:xfrm>
            <a:off x="2686050" y="1147626"/>
            <a:ext cx="0" cy="990600"/>
          </a:xfrm>
          <a:prstGeom prst="line">
            <a:avLst/>
          </a:prstGeom>
          <a:noFill/>
          <a:ln w="28575">
            <a:solidFill>
              <a:schemeClr val="tx1"/>
            </a:solidFill>
            <a:prstDash val="sysDot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12" name="Line 10">
            <a:extLst>
              <a:ext uri="{FF2B5EF4-FFF2-40B4-BE49-F238E27FC236}">
                <a16:creationId xmlns:a16="http://schemas.microsoft.com/office/drawing/2014/main" id="{53B13E2A-69CE-4CBF-8BCB-EDB458D5F856}"/>
              </a:ext>
            </a:extLst>
          </xdr:cNvPr>
          <xdr:cNvSpPr>
            <a:spLocks noChangeShapeType="1"/>
          </xdr:cNvSpPr>
        </xdr:nvSpPr>
        <xdr:spPr bwMode="auto">
          <a:xfrm flipV="1">
            <a:off x="1547664" y="1979524"/>
            <a:ext cx="0" cy="142011"/>
          </a:xfrm>
          <a:prstGeom prst="line">
            <a:avLst/>
          </a:prstGeom>
          <a:noFill/>
          <a:ln w="9525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13" name="Freeform 11">
            <a:extLst>
              <a:ext uri="{FF2B5EF4-FFF2-40B4-BE49-F238E27FC236}">
                <a16:creationId xmlns:a16="http://schemas.microsoft.com/office/drawing/2014/main" id="{0A8DE2A6-AD53-4CB7-AF3C-F6FA576BE75C}"/>
              </a:ext>
            </a:extLst>
          </xdr:cNvPr>
          <xdr:cNvSpPr>
            <a:spLocks/>
          </xdr:cNvSpPr>
        </xdr:nvSpPr>
        <xdr:spPr bwMode="auto">
          <a:xfrm>
            <a:off x="2044700" y="1165089"/>
            <a:ext cx="1317625" cy="363538"/>
          </a:xfrm>
          <a:custGeom>
            <a:avLst/>
            <a:gdLst>
              <a:gd name="T0" fmla="*/ 0 w 830"/>
              <a:gd name="T1" fmla="*/ 229 h 229"/>
              <a:gd name="T2" fmla="*/ 14 w 830"/>
              <a:gd name="T3" fmla="*/ 215 h 229"/>
              <a:gd name="T4" fmla="*/ 27 w 830"/>
              <a:gd name="T5" fmla="*/ 201 h 229"/>
              <a:gd name="T6" fmla="*/ 41 w 830"/>
              <a:gd name="T7" fmla="*/ 186 h 229"/>
              <a:gd name="T8" fmla="*/ 54 w 830"/>
              <a:gd name="T9" fmla="*/ 174 h 229"/>
              <a:gd name="T10" fmla="*/ 67 w 830"/>
              <a:gd name="T11" fmla="*/ 162 h 229"/>
              <a:gd name="T12" fmla="*/ 81 w 830"/>
              <a:gd name="T13" fmla="*/ 149 h 229"/>
              <a:gd name="T14" fmla="*/ 94 w 830"/>
              <a:gd name="T15" fmla="*/ 137 h 229"/>
              <a:gd name="T16" fmla="*/ 107 w 830"/>
              <a:gd name="T17" fmla="*/ 126 h 229"/>
              <a:gd name="T18" fmla="*/ 121 w 830"/>
              <a:gd name="T19" fmla="*/ 115 h 229"/>
              <a:gd name="T20" fmla="*/ 134 w 830"/>
              <a:gd name="T21" fmla="*/ 105 h 229"/>
              <a:gd name="T22" fmla="*/ 148 w 830"/>
              <a:gd name="T23" fmla="*/ 96 h 229"/>
              <a:gd name="T24" fmla="*/ 161 w 830"/>
              <a:gd name="T25" fmla="*/ 85 h 229"/>
              <a:gd name="T26" fmla="*/ 174 w 830"/>
              <a:gd name="T27" fmla="*/ 78 h 229"/>
              <a:gd name="T28" fmla="*/ 188 w 830"/>
              <a:gd name="T29" fmla="*/ 69 h 229"/>
              <a:gd name="T30" fmla="*/ 201 w 830"/>
              <a:gd name="T31" fmla="*/ 60 h 229"/>
              <a:gd name="T32" fmla="*/ 214 w 830"/>
              <a:gd name="T33" fmla="*/ 53 h 229"/>
              <a:gd name="T34" fmla="*/ 228 w 830"/>
              <a:gd name="T35" fmla="*/ 46 h 229"/>
              <a:gd name="T36" fmla="*/ 241 w 830"/>
              <a:gd name="T37" fmla="*/ 41 h 229"/>
              <a:gd name="T38" fmla="*/ 255 w 830"/>
              <a:gd name="T39" fmla="*/ 34 h 229"/>
              <a:gd name="T40" fmla="*/ 268 w 830"/>
              <a:gd name="T41" fmla="*/ 28 h 229"/>
              <a:gd name="T42" fmla="*/ 281 w 830"/>
              <a:gd name="T43" fmla="*/ 23 h 229"/>
              <a:gd name="T44" fmla="*/ 295 w 830"/>
              <a:gd name="T45" fmla="*/ 20 h 229"/>
              <a:gd name="T46" fmla="*/ 308 w 830"/>
              <a:gd name="T47" fmla="*/ 16 h 229"/>
              <a:gd name="T48" fmla="*/ 321 w 830"/>
              <a:gd name="T49" fmla="*/ 12 h 229"/>
              <a:gd name="T50" fmla="*/ 335 w 830"/>
              <a:gd name="T51" fmla="*/ 9 h 229"/>
              <a:gd name="T52" fmla="*/ 348 w 830"/>
              <a:gd name="T53" fmla="*/ 5 h 229"/>
              <a:gd name="T54" fmla="*/ 362 w 830"/>
              <a:gd name="T55" fmla="*/ 4 h 229"/>
              <a:gd name="T56" fmla="*/ 375 w 830"/>
              <a:gd name="T57" fmla="*/ 2 h 229"/>
              <a:gd name="T58" fmla="*/ 388 w 830"/>
              <a:gd name="T59" fmla="*/ 2 h 229"/>
              <a:gd name="T60" fmla="*/ 402 w 830"/>
              <a:gd name="T61" fmla="*/ 0 h 229"/>
              <a:gd name="T62" fmla="*/ 415 w 830"/>
              <a:gd name="T63" fmla="*/ 0 h 229"/>
              <a:gd name="T64" fmla="*/ 428 w 830"/>
              <a:gd name="T65" fmla="*/ 0 h 229"/>
              <a:gd name="T66" fmla="*/ 442 w 830"/>
              <a:gd name="T67" fmla="*/ 2 h 229"/>
              <a:gd name="T68" fmla="*/ 455 w 830"/>
              <a:gd name="T69" fmla="*/ 2 h 229"/>
              <a:gd name="T70" fmla="*/ 469 w 830"/>
              <a:gd name="T71" fmla="*/ 4 h 229"/>
              <a:gd name="T72" fmla="*/ 482 w 830"/>
              <a:gd name="T73" fmla="*/ 5 h 229"/>
              <a:gd name="T74" fmla="*/ 495 w 830"/>
              <a:gd name="T75" fmla="*/ 9 h 229"/>
              <a:gd name="T76" fmla="*/ 509 w 830"/>
              <a:gd name="T77" fmla="*/ 12 h 229"/>
              <a:gd name="T78" fmla="*/ 522 w 830"/>
              <a:gd name="T79" fmla="*/ 16 h 229"/>
              <a:gd name="T80" fmla="*/ 535 w 830"/>
              <a:gd name="T81" fmla="*/ 20 h 229"/>
              <a:gd name="T82" fmla="*/ 549 w 830"/>
              <a:gd name="T83" fmla="*/ 23 h 229"/>
              <a:gd name="T84" fmla="*/ 562 w 830"/>
              <a:gd name="T85" fmla="*/ 28 h 229"/>
              <a:gd name="T86" fmla="*/ 576 w 830"/>
              <a:gd name="T87" fmla="*/ 34 h 229"/>
              <a:gd name="T88" fmla="*/ 589 w 830"/>
              <a:gd name="T89" fmla="*/ 41 h 229"/>
              <a:gd name="T90" fmla="*/ 602 w 830"/>
              <a:gd name="T91" fmla="*/ 46 h 229"/>
              <a:gd name="T92" fmla="*/ 616 w 830"/>
              <a:gd name="T93" fmla="*/ 53 h 229"/>
              <a:gd name="T94" fmla="*/ 629 w 830"/>
              <a:gd name="T95" fmla="*/ 60 h 229"/>
              <a:gd name="T96" fmla="*/ 642 w 830"/>
              <a:gd name="T97" fmla="*/ 69 h 229"/>
              <a:gd name="T98" fmla="*/ 656 w 830"/>
              <a:gd name="T99" fmla="*/ 78 h 229"/>
              <a:gd name="T100" fmla="*/ 669 w 830"/>
              <a:gd name="T101" fmla="*/ 85 h 229"/>
              <a:gd name="T102" fmla="*/ 683 w 830"/>
              <a:gd name="T103" fmla="*/ 96 h 229"/>
              <a:gd name="T104" fmla="*/ 696 w 830"/>
              <a:gd name="T105" fmla="*/ 105 h 229"/>
              <a:gd name="T106" fmla="*/ 709 w 830"/>
              <a:gd name="T107" fmla="*/ 115 h 229"/>
              <a:gd name="T108" fmla="*/ 723 w 830"/>
              <a:gd name="T109" fmla="*/ 126 h 229"/>
              <a:gd name="T110" fmla="*/ 736 w 830"/>
              <a:gd name="T111" fmla="*/ 137 h 229"/>
              <a:gd name="T112" fmla="*/ 749 w 830"/>
              <a:gd name="T113" fmla="*/ 149 h 229"/>
              <a:gd name="T114" fmla="*/ 763 w 830"/>
              <a:gd name="T115" fmla="*/ 162 h 229"/>
              <a:gd name="T116" fmla="*/ 776 w 830"/>
              <a:gd name="T117" fmla="*/ 174 h 229"/>
              <a:gd name="T118" fmla="*/ 790 w 830"/>
              <a:gd name="T119" fmla="*/ 186 h 229"/>
              <a:gd name="T120" fmla="*/ 803 w 830"/>
              <a:gd name="T121" fmla="*/ 201 h 229"/>
              <a:gd name="T122" fmla="*/ 816 w 830"/>
              <a:gd name="T123" fmla="*/ 215 h 229"/>
              <a:gd name="T124" fmla="*/ 830 w 830"/>
              <a:gd name="T125" fmla="*/ 229 h 229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0" t="0" r="r" b="b"/>
            <a:pathLst>
              <a:path w="830" h="229">
                <a:moveTo>
                  <a:pt x="0" y="229"/>
                </a:moveTo>
                <a:lnTo>
                  <a:pt x="14" y="215"/>
                </a:lnTo>
                <a:lnTo>
                  <a:pt x="27" y="201"/>
                </a:lnTo>
                <a:lnTo>
                  <a:pt x="41" y="186"/>
                </a:lnTo>
                <a:lnTo>
                  <a:pt x="54" y="174"/>
                </a:lnTo>
                <a:lnTo>
                  <a:pt x="67" y="162"/>
                </a:lnTo>
                <a:lnTo>
                  <a:pt x="81" y="149"/>
                </a:lnTo>
                <a:lnTo>
                  <a:pt x="94" y="137"/>
                </a:lnTo>
                <a:lnTo>
                  <a:pt x="107" y="126"/>
                </a:lnTo>
                <a:lnTo>
                  <a:pt x="121" y="115"/>
                </a:lnTo>
                <a:lnTo>
                  <a:pt x="134" y="105"/>
                </a:lnTo>
                <a:lnTo>
                  <a:pt x="148" y="96"/>
                </a:lnTo>
                <a:lnTo>
                  <a:pt x="161" y="85"/>
                </a:lnTo>
                <a:lnTo>
                  <a:pt x="174" y="78"/>
                </a:lnTo>
                <a:lnTo>
                  <a:pt x="188" y="69"/>
                </a:lnTo>
                <a:lnTo>
                  <a:pt x="201" y="60"/>
                </a:lnTo>
                <a:lnTo>
                  <a:pt x="214" y="53"/>
                </a:lnTo>
                <a:lnTo>
                  <a:pt x="228" y="46"/>
                </a:lnTo>
                <a:lnTo>
                  <a:pt x="241" y="41"/>
                </a:lnTo>
                <a:lnTo>
                  <a:pt x="255" y="34"/>
                </a:lnTo>
                <a:lnTo>
                  <a:pt x="268" y="28"/>
                </a:lnTo>
                <a:lnTo>
                  <a:pt x="281" y="23"/>
                </a:lnTo>
                <a:lnTo>
                  <a:pt x="295" y="20"/>
                </a:lnTo>
                <a:lnTo>
                  <a:pt x="308" y="16"/>
                </a:lnTo>
                <a:lnTo>
                  <a:pt x="321" y="12"/>
                </a:lnTo>
                <a:lnTo>
                  <a:pt x="335" y="9"/>
                </a:lnTo>
                <a:lnTo>
                  <a:pt x="348" y="5"/>
                </a:lnTo>
                <a:lnTo>
                  <a:pt x="362" y="4"/>
                </a:lnTo>
                <a:lnTo>
                  <a:pt x="375" y="2"/>
                </a:lnTo>
                <a:lnTo>
                  <a:pt x="388" y="2"/>
                </a:lnTo>
                <a:lnTo>
                  <a:pt x="402" y="0"/>
                </a:lnTo>
                <a:lnTo>
                  <a:pt x="415" y="0"/>
                </a:lnTo>
                <a:lnTo>
                  <a:pt x="428" y="0"/>
                </a:lnTo>
                <a:lnTo>
                  <a:pt x="442" y="2"/>
                </a:lnTo>
                <a:lnTo>
                  <a:pt x="455" y="2"/>
                </a:lnTo>
                <a:lnTo>
                  <a:pt x="469" y="4"/>
                </a:lnTo>
                <a:lnTo>
                  <a:pt x="482" y="5"/>
                </a:lnTo>
                <a:lnTo>
                  <a:pt x="495" y="9"/>
                </a:lnTo>
                <a:lnTo>
                  <a:pt x="509" y="12"/>
                </a:lnTo>
                <a:lnTo>
                  <a:pt x="522" y="16"/>
                </a:lnTo>
                <a:lnTo>
                  <a:pt x="535" y="20"/>
                </a:lnTo>
                <a:lnTo>
                  <a:pt x="549" y="23"/>
                </a:lnTo>
                <a:lnTo>
                  <a:pt x="562" y="28"/>
                </a:lnTo>
                <a:lnTo>
                  <a:pt x="576" y="34"/>
                </a:lnTo>
                <a:lnTo>
                  <a:pt x="589" y="41"/>
                </a:lnTo>
                <a:lnTo>
                  <a:pt x="602" y="46"/>
                </a:lnTo>
                <a:lnTo>
                  <a:pt x="616" y="53"/>
                </a:lnTo>
                <a:lnTo>
                  <a:pt x="629" y="60"/>
                </a:lnTo>
                <a:lnTo>
                  <a:pt x="642" y="69"/>
                </a:lnTo>
                <a:lnTo>
                  <a:pt x="656" y="78"/>
                </a:lnTo>
                <a:lnTo>
                  <a:pt x="669" y="85"/>
                </a:lnTo>
                <a:lnTo>
                  <a:pt x="683" y="96"/>
                </a:lnTo>
                <a:lnTo>
                  <a:pt x="696" y="105"/>
                </a:lnTo>
                <a:lnTo>
                  <a:pt x="709" y="115"/>
                </a:lnTo>
                <a:lnTo>
                  <a:pt x="723" y="126"/>
                </a:lnTo>
                <a:lnTo>
                  <a:pt x="736" y="137"/>
                </a:lnTo>
                <a:lnTo>
                  <a:pt x="749" y="149"/>
                </a:lnTo>
                <a:lnTo>
                  <a:pt x="763" y="162"/>
                </a:lnTo>
                <a:lnTo>
                  <a:pt x="776" y="174"/>
                </a:lnTo>
                <a:lnTo>
                  <a:pt x="790" y="186"/>
                </a:lnTo>
                <a:lnTo>
                  <a:pt x="803" y="201"/>
                </a:lnTo>
                <a:lnTo>
                  <a:pt x="816" y="215"/>
                </a:lnTo>
                <a:lnTo>
                  <a:pt x="830" y="229"/>
                </a:lnTo>
              </a:path>
            </a:pathLst>
          </a:custGeom>
          <a:noFill/>
          <a:ln w="20638">
            <a:solidFill>
              <a:srgbClr val="080808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14" name="Line 12">
            <a:extLst>
              <a:ext uri="{FF2B5EF4-FFF2-40B4-BE49-F238E27FC236}">
                <a16:creationId xmlns:a16="http://schemas.microsoft.com/office/drawing/2014/main" id="{EAEE81E7-04CD-4C50-B783-E8425F95B3B3}"/>
              </a:ext>
            </a:extLst>
          </xdr:cNvPr>
          <xdr:cNvSpPr>
            <a:spLocks noChangeShapeType="1"/>
          </xdr:cNvSpPr>
        </xdr:nvSpPr>
        <xdr:spPr bwMode="auto">
          <a:xfrm flipV="1">
            <a:off x="2024063" y="1528626"/>
            <a:ext cx="20638" cy="25400"/>
          </a:xfrm>
          <a:prstGeom prst="line">
            <a:avLst/>
          </a:prstGeom>
          <a:noFill/>
          <a:ln w="20638">
            <a:solidFill>
              <a:srgbClr val="08080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15" name="Line 13">
            <a:extLst>
              <a:ext uri="{FF2B5EF4-FFF2-40B4-BE49-F238E27FC236}">
                <a16:creationId xmlns:a16="http://schemas.microsoft.com/office/drawing/2014/main" id="{57431576-8C7F-4EA8-B35D-E47A5EC21DBC}"/>
              </a:ext>
            </a:extLst>
          </xdr:cNvPr>
          <xdr:cNvSpPr>
            <a:spLocks noChangeShapeType="1"/>
          </xdr:cNvSpPr>
        </xdr:nvSpPr>
        <xdr:spPr bwMode="auto">
          <a:xfrm>
            <a:off x="3362325" y="1528626"/>
            <a:ext cx="20638" cy="25400"/>
          </a:xfrm>
          <a:prstGeom prst="line">
            <a:avLst/>
          </a:prstGeom>
          <a:noFill/>
          <a:ln w="20638">
            <a:solidFill>
              <a:srgbClr val="08080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16" name="Freeform 14">
            <a:extLst>
              <a:ext uri="{FF2B5EF4-FFF2-40B4-BE49-F238E27FC236}">
                <a16:creationId xmlns:a16="http://schemas.microsoft.com/office/drawing/2014/main" id="{AFA05066-C5CF-4DD5-9B49-ECC6082DE1D5}"/>
              </a:ext>
            </a:extLst>
          </xdr:cNvPr>
          <xdr:cNvSpPr>
            <a:spLocks/>
          </xdr:cNvSpPr>
        </xdr:nvSpPr>
        <xdr:spPr bwMode="auto">
          <a:xfrm>
            <a:off x="1192213" y="1565139"/>
            <a:ext cx="823913" cy="546100"/>
          </a:xfrm>
          <a:custGeom>
            <a:avLst/>
            <a:gdLst>
              <a:gd name="T0" fmla="*/ 0 w 519"/>
              <a:gd name="T1" fmla="*/ 344 h 344"/>
              <a:gd name="T2" fmla="*/ 10 w 519"/>
              <a:gd name="T3" fmla="*/ 341 h 344"/>
              <a:gd name="T4" fmla="*/ 21 w 519"/>
              <a:gd name="T5" fmla="*/ 336 h 344"/>
              <a:gd name="T6" fmla="*/ 32 w 519"/>
              <a:gd name="T7" fmla="*/ 332 h 344"/>
              <a:gd name="T8" fmla="*/ 45 w 519"/>
              <a:gd name="T9" fmla="*/ 328 h 344"/>
              <a:gd name="T10" fmla="*/ 56 w 519"/>
              <a:gd name="T11" fmla="*/ 325 h 344"/>
              <a:gd name="T12" fmla="*/ 67 w 519"/>
              <a:gd name="T13" fmla="*/ 321 h 344"/>
              <a:gd name="T14" fmla="*/ 77 w 519"/>
              <a:gd name="T15" fmla="*/ 318 h 344"/>
              <a:gd name="T16" fmla="*/ 88 w 519"/>
              <a:gd name="T17" fmla="*/ 312 h 344"/>
              <a:gd name="T18" fmla="*/ 99 w 519"/>
              <a:gd name="T19" fmla="*/ 309 h 344"/>
              <a:gd name="T20" fmla="*/ 109 w 519"/>
              <a:gd name="T21" fmla="*/ 305 h 344"/>
              <a:gd name="T22" fmla="*/ 117 w 519"/>
              <a:gd name="T23" fmla="*/ 300 h 344"/>
              <a:gd name="T24" fmla="*/ 128 w 519"/>
              <a:gd name="T25" fmla="*/ 297 h 344"/>
              <a:gd name="T26" fmla="*/ 139 w 519"/>
              <a:gd name="T27" fmla="*/ 293 h 344"/>
              <a:gd name="T28" fmla="*/ 150 w 519"/>
              <a:gd name="T29" fmla="*/ 288 h 344"/>
              <a:gd name="T30" fmla="*/ 160 w 519"/>
              <a:gd name="T31" fmla="*/ 284 h 344"/>
              <a:gd name="T32" fmla="*/ 168 w 519"/>
              <a:gd name="T33" fmla="*/ 279 h 344"/>
              <a:gd name="T34" fmla="*/ 179 w 519"/>
              <a:gd name="T35" fmla="*/ 273 h 344"/>
              <a:gd name="T36" fmla="*/ 190 w 519"/>
              <a:gd name="T37" fmla="*/ 270 h 344"/>
              <a:gd name="T38" fmla="*/ 198 w 519"/>
              <a:gd name="T39" fmla="*/ 265 h 344"/>
              <a:gd name="T40" fmla="*/ 208 w 519"/>
              <a:gd name="T41" fmla="*/ 259 h 344"/>
              <a:gd name="T42" fmla="*/ 216 w 519"/>
              <a:gd name="T43" fmla="*/ 256 h 344"/>
              <a:gd name="T44" fmla="*/ 227 w 519"/>
              <a:gd name="T45" fmla="*/ 250 h 344"/>
              <a:gd name="T46" fmla="*/ 235 w 519"/>
              <a:gd name="T47" fmla="*/ 245 h 344"/>
              <a:gd name="T48" fmla="*/ 243 w 519"/>
              <a:gd name="T49" fmla="*/ 240 h 344"/>
              <a:gd name="T50" fmla="*/ 254 w 519"/>
              <a:gd name="T51" fmla="*/ 234 h 344"/>
              <a:gd name="T52" fmla="*/ 262 w 519"/>
              <a:gd name="T53" fmla="*/ 229 h 344"/>
              <a:gd name="T54" fmla="*/ 270 w 519"/>
              <a:gd name="T55" fmla="*/ 224 h 344"/>
              <a:gd name="T56" fmla="*/ 281 w 519"/>
              <a:gd name="T57" fmla="*/ 218 h 344"/>
              <a:gd name="T58" fmla="*/ 289 w 519"/>
              <a:gd name="T59" fmla="*/ 213 h 344"/>
              <a:gd name="T60" fmla="*/ 297 w 519"/>
              <a:gd name="T61" fmla="*/ 208 h 344"/>
              <a:gd name="T62" fmla="*/ 305 w 519"/>
              <a:gd name="T63" fmla="*/ 202 h 344"/>
              <a:gd name="T64" fmla="*/ 313 w 519"/>
              <a:gd name="T65" fmla="*/ 197 h 344"/>
              <a:gd name="T66" fmla="*/ 321 w 519"/>
              <a:gd name="T67" fmla="*/ 192 h 344"/>
              <a:gd name="T68" fmla="*/ 329 w 519"/>
              <a:gd name="T69" fmla="*/ 186 h 344"/>
              <a:gd name="T70" fmla="*/ 337 w 519"/>
              <a:gd name="T71" fmla="*/ 179 h 344"/>
              <a:gd name="T72" fmla="*/ 345 w 519"/>
              <a:gd name="T73" fmla="*/ 174 h 344"/>
              <a:gd name="T74" fmla="*/ 353 w 519"/>
              <a:gd name="T75" fmla="*/ 169 h 344"/>
              <a:gd name="T76" fmla="*/ 361 w 519"/>
              <a:gd name="T77" fmla="*/ 162 h 344"/>
              <a:gd name="T78" fmla="*/ 369 w 519"/>
              <a:gd name="T79" fmla="*/ 156 h 344"/>
              <a:gd name="T80" fmla="*/ 377 w 519"/>
              <a:gd name="T81" fmla="*/ 151 h 344"/>
              <a:gd name="T82" fmla="*/ 385 w 519"/>
              <a:gd name="T83" fmla="*/ 144 h 344"/>
              <a:gd name="T84" fmla="*/ 390 w 519"/>
              <a:gd name="T85" fmla="*/ 139 h 344"/>
              <a:gd name="T86" fmla="*/ 398 w 519"/>
              <a:gd name="T87" fmla="*/ 131 h 344"/>
              <a:gd name="T88" fmla="*/ 406 w 519"/>
              <a:gd name="T89" fmla="*/ 126 h 344"/>
              <a:gd name="T90" fmla="*/ 412 w 519"/>
              <a:gd name="T91" fmla="*/ 119 h 344"/>
              <a:gd name="T92" fmla="*/ 420 w 519"/>
              <a:gd name="T93" fmla="*/ 112 h 344"/>
              <a:gd name="T94" fmla="*/ 428 w 519"/>
              <a:gd name="T95" fmla="*/ 107 h 344"/>
              <a:gd name="T96" fmla="*/ 433 w 519"/>
              <a:gd name="T97" fmla="*/ 99 h 344"/>
              <a:gd name="T98" fmla="*/ 441 w 519"/>
              <a:gd name="T99" fmla="*/ 92 h 344"/>
              <a:gd name="T100" fmla="*/ 446 w 519"/>
              <a:gd name="T101" fmla="*/ 85 h 344"/>
              <a:gd name="T102" fmla="*/ 452 w 519"/>
              <a:gd name="T103" fmla="*/ 78 h 344"/>
              <a:gd name="T104" fmla="*/ 460 w 519"/>
              <a:gd name="T105" fmla="*/ 73 h 344"/>
              <a:gd name="T106" fmla="*/ 465 w 519"/>
              <a:gd name="T107" fmla="*/ 66 h 344"/>
              <a:gd name="T108" fmla="*/ 471 w 519"/>
              <a:gd name="T109" fmla="*/ 59 h 344"/>
              <a:gd name="T110" fmla="*/ 479 w 519"/>
              <a:gd name="T111" fmla="*/ 52 h 344"/>
              <a:gd name="T112" fmla="*/ 484 w 519"/>
              <a:gd name="T113" fmla="*/ 44 h 344"/>
              <a:gd name="T114" fmla="*/ 489 w 519"/>
              <a:gd name="T115" fmla="*/ 37 h 344"/>
              <a:gd name="T116" fmla="*/ 495 w 519"/>
              <a:gd name="T117" fmla="*/ 30 h 344"/>
              <a:gd name="T118" fmla="*/ 500 w 519"/>
              <a:gd name="T119" fmla="*/ 21 h 344"/>
              <a:gd name="T120" fmla="*/ 505 w 519"/>
              <a:gd name="T121" fmla="*/ 14 h 344"/>
              <a:gd name="T122" fmla="*/ 513 w 519"/>
              <a:gd name="T123" fmla="*/ 7 h 344"/>
              <a:gd name="T124" fmla="*/ 519 w 519"/>
              <a:gd name="T125" fmla="*/ 0 h 344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0" t="0" r="r" b="b"/>
            <a:pathLst>
              <a:path w="519" h="344">
                <a:moveTo>
                  <a:pt x="0" y="344"/>
                </a:moveTo>
                <a:lnTo>
                  <a:pt x="10" y="341"/>
                </a:lnTo>
                <a:lnTo>
                  <a:pt x="21" y="336"/>
                </a:lnTo>
                <a:lnTo>
                  <a:pt x="32" y="332"/>
                </a:lnTo>
                <a:lnTo>
                  <a:pt x="45" y="328"/>
                </a:lnTo>
                <a:lnTo>
                  <a:pt x="56" y="325"/>
                </a:lnTo>
                <a:lnTo>
                  <a:pt x="67" y="321"/>
                </a:lnTo>
                <a:lnTo>
                  <a:pt x="77" y="318"/>
                </a:lnTo>
                <a:lnTo>
                  <a:pt x="88" y="312"/>
                </a:lnTo>
                <a:lnTo>
                  <a:pt x="99" y="309"/>
                </a:lnTo>
                <a:lnTo>
                  <a:pt x="109" y="305"/>
                </a:lnTo>
                <a:lnTo>
                  <a:pt x="117" y="300"/>
                </a:lnTo>
                <a:lnTo>
                  <a:pt x="128" y="297"/>
                </a:lnTo>
                <a:lnTo>
                  <a:pt x="139" y="293"/>
                </a:lnTo>
                <a:lnTo>
                  <a:pt x="150" y="288"/>
                </a:lnTo>
                <a:lnTo>
                  <a:pt x="160" y="284"/>
                </a:lnTo>
                <a:lnTo>
                  <a:pt x="168" y="279"/>
                </a:lnTo>
                <a:lnTo>
                  <a:pt x="179" y="273"/>
                </a:lnTo>
                <a:lnTo>
                  <a:pt x="190" y="270"/>
                </a:lnTo>
                <a:lnTo>
                  <a:pt x="198" y="265"/>
                </a:lnTo>
                <a:lnTo>
                  <a:pt x="208" y="259"/>
                </a:lnTo>
                <a:lnTo>
                  <a:pt x="216" y="256"/>
                </a:lnTo>
                <a:lnTo>
                  <a:pt x="227" y="250"/>
                </a:lnTo>
                <a:lnTo>
                  <a:pt x="235" y="245"/>
                </a:lnTo>
                <a:lnTo>
                  <a:pt x="243" y="240"/>
                </a:lnTo>
                <a:lnTo>
                  <a:pt x="254" y="234"/>
                </a:lnTo>
                <a:lnTo>
                  <a:pt x="262" y="229"/>
                </a:lnTo>
                <a:lnTo>
                  <a:pt x="270" y="224"/>
                </a:lnTo>
                <a:lnTo>
                  <a:pt x="281" y="218"/>
                </a:lnTo>
                <a:lnTo>
                  <a:pt x="289" y="213"/>
                </a:lnTo>
                <a:lnTo>
                  <a:pt x="297" y="208"/>
                </a:lnTo>
                <a:lnTo>
                  <a:pt x="305" y="202"/>
                </a:lnTo>
                <a:lnTo>
                  <a:pt x="313" y="197"/>
                </a:lnTo>
                <a:lnTo>
                  <a:pt x="321" y="192"/>
                </a:lnTo>
                <a:lnTo>
                  <a:pt x="329" y="186"/>
                </a:lnTo>
                <a:lnTo>
                  <a:pt x="337" y="179"/>
                </a:lnTo>
                <a:lnTo>
                  <a:pt x="345" y="174"/>
                </a:lnTo>
                <a:lnTo>
                  <a:pt x="353" y="169"/>
                </a:lnTo>
                <a:lnTo>
                  <a:pt x="361" y="162"/>
                </a:lnTo>
                <a:lnTo>
                  <a:pt x="369" y="156"/>
                </a:lnTo>
                <a:lnTo>
                  <a:pt x="377" y="151"/>
                </a:lnTo>
                <a:lnTo>
                  <a:pt x="385" y="144"/>
                </a:lnTo>
                <a:lnTo>
                  <a:pt x="390" y="139"/>
                </a:lnTo>
                <a:lnTo>
                  <a:pt x="398" y="131"/>
                </a:lnTo>
                <a:lnTo>
                  <a:pt x="406" y="126"/>
                </a:lnTo>
                <a:lnTo>
                  <a:pt x="412" y="119"/>
                </a:lnTo>
                <a:lnTo>
                  <a:pt x="420" y="112"/>
                </a:lnTo>
                <a:lnTo>
                  <a:pt x="428" y="107"/>
                </a:lnTo>
                <a:lnTo>
                  <a:pt x="433" y="99"/>
                </a:lnTo>
                <a:lnTo>
                  <a:pt x="441" y="92"/>
                </a:lnTo>
                <a:lnTo>
                  <a:pt x="446" y="85"/>
                </a:lnTo>
                <a:lnTo>
                  <a:pt x="452" y="78"/>
                </a:lnTo>
                <a:lnTo>
                  <a:pt x="460" y="73"/>
                </a:lnTo>
                <a:lnTo>
                  <a:pt x="465" y="66"/>
                </a:lnTo>
                <a:lnTo>
                  <a:pt x="471" y="59"/>
                </a:lnTo>
                <a:lnTo>
                  <a:pt x="479" y="52"/>
                </a:lnTo>
                <a:lnTo>
                  <a:pt x="484" y="44"/>
                </a:lnTo>
                <a:lnTo>
                  <a:pt x="489" y="37"/>
                </a:lnTo>
                <a:lnTo>
                  <a:pt x="495" y="30"/>
                </a:lnTo>
                <a:lnTo>
                  <a:pt x="500" y="21"/>
                </a:lnTo>
                <a:lnTo>
                  <a:pt x="505" y="14"/>
                </a:lnTo>
                <a:lnTo>
                  <a:pt x="513" y="7"/>
                </a:lnTo>
                <a:lnTo>
                  <a:pt x="519" y="0"/>
                </a:lnTo>
              </a:path>
            </a:pathLst>
          </a:custGeom>
          <a:noFill/>
          <a:ln w="20638">
            <a:solidFill>
              <a:srgbClr val="080808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17" name="Line 15">
            <a:extLst>
              <a:ext uri="{FF2B5EF4-FFF2-40B4-BE49-F238E27FC236}">
                <a16:creationId xmlns:a16="http://schemas.microsoft.com/office/drawing/2014/main" id="{05140428-5DE9-4137-9CC5-FCA3FC0F3204}"/>
              </a:ext>
            </a:extLst>
          </xdr:cNvPr>
          <xdr:cNvSpPr>
            <a:spLocks noChangeShapeType="1"/>
          </xdr:cNvSpPr>
        </xdr:nvSpPr>
        <xdr:spPr bwMode="auto">
          <a:xfrm flipV="1">
            <a:off x="1174750" y="2111239"/>
            <a:ext cx="17463" cy="6350"/>
          </a:xfrm>
          <a:prstGeom prst="line">
            <a:avLst/>
          </a:prstGeom>
          <a:noFill/>
          <a:ln w="20638">
            <a:solidFill>
              <a:srgbClr val="08080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18" name="Line 16">
            <a:extLst>
              <a:ext uri="{FF2B5EF4-FFF2-40B4-BE49-F238E27FC236}">
                <a16:creationId xmlns:a16="http://schemas.microsoft.com/office/drawing/2014/main" id="{C0506219-984D-40DE-A7BF-5F6B414EA769}"/>
              </a:ext>
            </a:extLst>
          </xdr:cNvPr>
          <xdr:cNvSpPr>
            <a:spLocks noChangeShapeType="1"/>
          </xdr:cNvSpPr>
        </xdr:nvSpPr>
        <xdr:spPr bwMode="auto">
          <a:xfrm flipV="1">
            <a:off x="2016125" y="1554026"/>
            <a:ext cx="7938" cy="11113"/>
          </a:xfrm>
          <a:prstGeom prst="line">
            <a:avLst/>
          </a:prstGeom>
          <a:noFill/>
          <a:ln w="20638">
            <a:solidFill>
              <a:srgbClr val="08080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19" name="Freeform 17">
            <a:extLst>
              <a:ext uri="{FF2B5EF4-FFF2-40B4-BE49-F238E27FC236}">
                <a16:creationId xmlns:a16="http://schemas.microsoft.com/office/drawing/2014/main" id="{DA7F5D17-225D-49EF-A4FD-559F4A410960}"/>
              </a:ext>
            </a:extLst>
          </xdr:cNvPr>
          <xdr:cNvSpPr>
            <a:spLocks/>
          </xdr:cNvSpPr>
        </xdr:nvSpPr>
        <xdr:spPr bwMode="auto">
          <a:xfrm>
            <a:off x="3390900" y="1565139"/>
            <a:ext cx="990600" cy="546100"/>
          </a:xfrm>
          <a:custGeom>
            <a:avLst/>
            <a:gdLst>
              <a:gd name="T0" fmla="*/ 0 w 624"/>
              <a:gd name="T1" fmla="*/ 0 h 344"/>
              <a:gd name="T2" fmla="*/ 8 w 624"/>
              <a:gd name="T3" fmla="*/ 7 h 344"/>
              <a:gd name="T4" fmla="*/ 16 w 624"/>
              <a:gd name="T5" fmla="*/ 16 h 344"/>
              <a:gd name="T6" fmla="*/ 24 w 624"/>
              <a:gd name="T7" fmla="*/ 23 h 344"/>
              <a:gd name="T8" fmla="*/ 30 w 624"/>
              <a:gd name="T9" fmla="*/ 30 h 344"/>
              <a:gd name="T10" fmla="*/ 38 w 624"/>
              <a:gd name="T11" fmla="*/ 37 h 344"/>
              <a:gd name="T12" fmla="*/ 46 w 624"/>
              <a:gd name="T13" fmla="*/ 44 h 344"/>
              <a:gd name="T14" fmla="*/ 54 w 624"/>
              <a:gd name="T15" fmla="*/ 53 h 344"/>
              <a:gd name="T16" fmla="*/ 62 w 624"/>
              <a:gd name="T17" fmla="*/ 60 h 344"/>
              <a:gd name="T18" fmla="*/ 70 w 624"/>
              <a:gd name="T19" fmla="*/ 68 h 344"/>
              <a:gd name="T20" fmla="*/ 78 w 624"/>
              <a:gd name="T21" fmla="*/ 75 h 344"/>
              <a:gd name="T22" fmla="*/ 86 w 624"/>
              <a:gd name="T23" fmla="*/ 82 h 344"/>
              <a:gd name="T24" fmla="*/ 94 w 624"/>
              <a:gd name="T25" fmla="*/ 89 h 344"/>
              <a:gd name="T26" fmla="*/ 102 w 624"/>
              <a:gd name="T27" fmla="*/ 94 h 344"/>
              <a:gd name="T28" fmla="*/ 113 w 624"/>
              <a:gd name="T29" fmla="*/ 101 h 344"/>
              <a:gd name="T30" fmla="*/ 121 w 624"/>
              <a:gd name="T31" fmla="*/ 108 h 344"/>
              <a:gd name="T32" fmla="*/ 129 w 624"/>
              <a:gd name="T33" fmla="*/ 115 h 344"/>
              <a:gd name="T34" fmla="*/ 137 w 624"/>
              <a:gd name="T35" fmla="*/ 123 h 344"/>
              <a:gd name="T36" fmla="*/ 147 w 624"/>
              <a:gd name="T37" fmla="*/ 128 h 344"/>
              <a:gd name="T38" fmla="*/ 156 w 624"/>
              <a:gd name="T39" fmla="*/ 135 h 344"/>
              <a:gd name="T40" fmla="*/ 164 w 624"/>
              <a:gd name="T41" fmla="*/ 140 h 344"/>
              <a:gd name="T42" fmla="*/ 174 w 624"/>
              <a:gd name="T43" fmla="*/ 147 h 344"/>
              <a:gd name="T44" fmla="*/ 182 w 624"/>
              <a:gd name="T45" fmla="*/ 153 h 344"/>
              <a:gd name="T46" fmla="*/ 193 w 624"/>
              <a:gd name="T47" fmla="*/ 160 h 344"/>
              <a:gd name="T48" fmla="*/ 201 w 624"/>
              <a:gd name="T49" fmla="*/ 165 h 344"/>
              <a:gd name="T50" fmla="*/ 212 w 624"/>
              <a:gd name="T51" fmla="*/ 172 h 344"/>
              <a:gd name="T52" fmla="*/ 220 w 624"/>
              <a:gd name="T53" fmla="*/ 178 h 344"/>
              <a:gd name="T54" fmla="*/ 230 w 624"/>
              <a:gd name="T55" fmla="*/ 183 h 344"/>
              <a:gd name="T56" fmla="*/ 238 w 624"/>
              <a:gd name="T57" fmla="*/ 190 h 344"/>
              <a:gd name="T58" fmla="*/ 249 w 624"/>
              <a:gd name="T59" fmla="*/ 195 h 344"/>
              <a:gd name="T60" fmla="*/ 260 w 624"/>
              <a:gd name="T61" fmla="*/ 201 h 344"/>
              <a:gd name="T62" fmla="*/ 271 w 624"/>
              <a:gd name="T63" fmla="*/ 206 h 344"/>
              <a:gd name="T64" fmla="*/ 279 w 624"/>
              <a:gd name="T65" fmla="*/ 211 h 344"/>
              <a:gd name="T66" fmla="*/ 289 w 624"/>
              <a:gd name="T67" fmla="*/ 217 h 344"/>
              <a:gd name="T68" fmla="*/ 300 w 624"/>
              <a:gd name="T69" fmla="*/ 222 h 344"/>
              <a:gd name="T70" fmla="*/ 311 w 624"/>
              <a:gd name="T71" fmla="*/ 227 h 344"/>
              <a:gd name="T72" fmla="*/ 321 w 624"/>
              <a:gd name="T73" fmla="*/ 233 h 344"/>
              <a:gd name="T74" fmla="*/ 332 w 624"/>
              <a:gd name="T75" fmla="*/ 238 h 344"/>
              <a:gd name="T76" fmla="*/ 343 w 624"/>
              <a:gd name="T77" fmla="*/ 243 h 344"/>
              <a:gd name="T78" fmla="*/ 353 w 624"/>
              <a:gd name="T79" fmla="*/ 249 h 344"/>
              <a:gd name="T80" fmla="*/ 364 w 624"/>
              <a:gd name="T81" fmla="*/ 254 h 344"/>
              <a:gd name="T82" fmla="*/ 375 w 624"/>
              <a:gd name="T83" fmla="*/ 257 h 344"/>
              <a:gd name="T84" fmla="*/ 386 w 624"/>
              <a:gd name="T85" fmla="*/ 263 h 344"/>
              <a:gd name="T86" fmla="*/ 396 w 624"/>
              <a:gd name="T87" fmla="*/ 268 h 344"/>
              <a:gd name="T88" fmla="*/ 407 w 624"/>
              <a:gd name="T89" fmla="*/ 272 h 344"/>
              <a:gd name="T90" fmla="*/ 418 w 624"/>
              <a:gd name="T91" fmla="*/ 277 h 344"/>
              <a:gd name="T92" fmla="*/ 428 w 624"/>
              <a:gd name="T93" fmla="*/ 282 h 344"/>
              <a:gd name="T94" fmla="*/ 442 w 624"/>
              <a:gd name="T95" fmla="*/ 286 h 344"/>
              <a:gd name="T96" fmla="*/ 452 w 624"/>
              <a:gd name="T97" fmla="*/ 291 h 344"/>
              <a:gd name="T98" fmla="*/ 463 w 624"/>
              <a:gd name="T99" fmla="*/ 295 h 344"/>
              <a:gd name="T100" fmla="*/ 477 w 624"/>
              <a:gd name="T101" fmla="*/ 298 h 344"/>
              <a:gd name="T102" fmla="*/ 487 w 624"/>
              <a:gd name="T103" fmla="*/ 304 h 344"/>
              <a:gd name="T104" fmla="*/ 501 w 624"/>
              <a:gd name="T105" fmla="*/ 307 h 344"/>
              <a:gd name="T106" fmla="*/ 511 w 624"/>
              <a:gd name="T107" fmla="*/ 311 h 344"/>
              <a:gd name="T108" fmla="*/ 525 w 624"/>
              <a:gd name="T109" fmla="*/ 314 h 344"/>
              <a:gd name="T110" fmla="*/ 535 w 624"/>
              <a:gd name="T111" fmla="*/ 320 h 344"/>
              <a:gd name="T112" fmla="*/ 549 w 624"/>
              <a:gd name="T113" fmla="*/ 323 h 344"/>
              <a:gd name="T114" fmla="*/ 559 w 624"/>
              <a:gd name="T115" fmla="*/ 327 h 344"/>
              <a:gd name="T116" fmla="*/ 573 w 624"/>
              <a:gd name="T117" fmla="*/ 330 h 344"/>
              <a:gd name="T118" fmla="*/ 586 w 624"/>
              <a:gd name="T119" fmla="*/ 334 h 344"/>
              <a:gd name="T120" fmla="*/ 597 w 624"/>
              <a:gd name="T121" fmla="*/ 337 h 344"/>
              <a:gd name="T122" fmla="*/ 610 w 624"/>
              <a:gd name="T123" fmla="*/ 341 h 344"/>
              <a:gd name="T124" fmla="*/ 624 w 624"/>
              <a:gd name="T125" fmla="*/ 344 h 344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0" t="0" r="r" b="b"/>
            <a:pathLst>
              <a:path w="624" h="344">
                <a:moveTo>
                  <a:pt x="0" y="0"/>
                </a:moveTo>
                <a:lnTo>
                  <a:pt x="8" y="7"/>
                </a:lnTo>
                <a:lnTo>
                  <a:pt x="16" y="16"/>
                </a:lnTo>
                <a:lnTo>
                  <a:pt x="24" y="23"/>
                </a:lnTo>
                <a:lnTo>
                  <a:pt x="30" y="30"/>
                </a:lnTo>
                <a:lnTo>
                  <a:pt x="38" y="37"/>
                </a:lnTo>
                <a:lnTo>
                  <a:pt x="46" y="44"/>
                </a:lnTo>
                <a:lnTo>
                  <a:pt x="54" y="53"/>
                </a:lnTo>
                <a:lnTo>
                  <a:pt x="62" y="60"/>
                </a:lnTo>
                <a:lnTo>
                  <a:pt x="70" y="68"/>
                </a:lnTo>
                <a:lnTo>
                  <a:pt x="78" y="75"/>
                </a:lnTo>
                <a:lnTo>
                  <a:pt x="86" y="82"/>
                </a:lnTo>
                <a:lnTo>
                  <a:pt x="94" y="89"/>
                </a:lnTo>
                <a:lnTo>
                  <a:pt x="102" y="94"/>
                </a:lnTo>
                <a:lnTo>
                  <a:pt x="113" y="101"/>
                </a:lnTo>
                <a:lnTo>
                  <a:pt x="121" y="108"/>
                </a:lnTo>
                <a:lnTo>
                  <a:pt x="129" y="115"/>
                </a:lnTo>
                <a:lnTo>
                  <a:pt x="137" y="123"/>
                </a:lnTo>
                <a:lnTo>
                  <a:pt x="147" y="128"/>
                </a:lnTo>
                <a:lnTo>
                  <a:pt x="156" y="135"/>
                </a:lnTo>
                <a:lnTo>
                  <a:pt x="164" y="140"/>
                </a:lnTo>
                <a:lnTo>
                  <a:pt x="174" y="147"/>
                </a:lnTo>
                <a:lnTo>
                  <a:pt x="182" y="153"/>
                </a:lnTo>
                <a:lnTo>
                  <a:pt x="193" y="160"/>
                </a:lnTo>
                <a:lnTo>
                  <a:pt x="201" y="165"/>
                </a:lnTo>
                <a:lnTo>
                  <a:pt x="212" y="172"/>
                </a:lnTo>
                <a:lnTo>
                  <a:pt x="220" y="178"/>
                </a:lnTo>
                <a:lnTo>
                  <a:pt x="230" y="183"/>
                </a:lnTo>
                <a:lnTo>
                  <a:pt x="238" y="190"/>
                </a:lnTo>
                <a:lnTo>
                  <a:pt x="249" y="195"/>
                </a:lnTo>
                <a:lnTo>
                  <a:pt x="260" y="201"/>
                </a:lnTo>
                <a:lnTo>
                  <a:pt x="271" y="206"/>
                </a:lnTo>
                <a:lnTo>
                  <a:pt x="279" y="211"/>
                </a:lnTo>
                <a:lnTo>
                  <a:pt x="289" y="217"/>
                </a:lnTo>
                <a:lnTo>
                  <a:pt x="300" y="222"/>
                </a:lnTo>
                <a:lnTo>
                  <a:pt x="311" y="227"/>
                </a:lnTo>
                <a:lnTo>
                  <a:pt x="321" y="233"/>
                </a:lnTo>
                <a:lnTo>
                  <a:pt x="332" y="238"/>
                </a:lnTo>
                <a:lnTo>
                  <a:pt x="343" y="243"/>
                </a:lnTo>
                <a:lnTo>
                  <a:pt x="353" y="249"/>
                </a:lnTo>
                <a:lnTo>
                  <a:pt x="364" y="254"/>
                </a:lnTo>
                <a:lnTo>
                  <a:pt x="375" y="257"/>
                </a:lnTo>
                <a:lnTo>
                  <a:pt x="386" y="263"/>
                </a:lnTo>
                <a:lnTo>
                  <a:pt x="396" y="268"/>
                </a:lnTo>
                <a:lnTo>
                  <a:pt x="407" y="272"/>
                </a:lnTo>
                <a:lnTo>
                  <a:pt x="418" y="277"/>
                </a:lnTo>
                <a:lnTo>
                  <a:pt x="428" y="282"/>
                </a:lnTo>
                <a:lnTo>
                  <a:pt x="442" y="286"/>
                </a:lnTo>
                <a:lnTo>
                  <a:pt x="452" y="291"/>
                </a:lnTo>
                <a:lnTo>
                  <a:pt x="463" y="295"/>
                </a:lnTo>
                <a:lnTo>
                  <a:pt x="477" y="298"/>
                </a:lnTo>
                <a:lnTo>
                  <a:pt x="487" y="304"/>
                </a:lnTo>
                <a:lnTo>
                  <a:pt x="501" y="307"/>
                </a:lnTo>
                <a:lnTo>
                  <a:pt x="511" y="311"/>
                </a:lnTo>
                <a:lnTo>
                  <a:pt x="525" y="314"/>
                </a:lnTo>
                <a:lnTo>
                  <a:pt x="535" y="320"/>
                </a:lnTo>
                <a:lnTo>
                  <a:pt x="549" y="323"/>
                </a:lnTo>
                <a:lnTo>
                  <a:pt x="559" y="327"/>
                </a:lnTo>
                <a:lnTo>
                  <a:pt x="573" y="330"/>
                </a:lnTo>
                <a:lnTo>
                  <a:pt x="586" y="334"/>
                </a:lnTo>
                <a:lnTo>
                  <a:pt x="597" y="337"/>
                </a:lnTo>
                <a:lnTo>
                  <a:pt x="610" y="341"/>
                </a:lnTo>
                <a:lnTo>
                  <a:pt x="624" y="344"/>
                </a:lnTo>
              </a:path>
            </a:pathLst>
          </a:custGeom>
          <a:noFill/>
          <a:ln w="20638">
            <a:solidFill>
              <a:srgbClr val="080808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20" name="Line 18">
            <a:extLst>
              <a:ext uri="{FF2B5EF4-FFF2-40B4-BE49-F238E27FC236}">
                <a16:creationId xmlns:a16="http://schemas.microsoft.com/office/drawing/2014/main" id="{09505C13-F5AC-430D-9CE2-2330CB8E12D5}"/>
              </a:ext>
            </a:extLst>
          </xdr:cNvPr>
          <xdr:cNvSpPr>
            <a:spLocks noChangeShapeType="1"/>
          </xdr:cNvSpPr>
        </xdr:nvSpPr>
        <xdr:spPr bwMode="auto">
          <a:xfrm>
            <a:off x="3382963" y="1554026"/>
            <a:ext cx="7938" cy="11113"/>
          </a:xfrm>
          <a:prstGeom prst="line">
            <a:avLst/>
          </a:prstGeom>
          <a:noFill/>
          <a:ln w="20638">
            <a:solidFill>
              <a:srgbClr val="08080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21" name="Line 19">
            <a:extLst>
              <a:ext uri="{FF2B5EF4-FFF2-40B4-BE49-F238E27FC236}">
                <a16:creationId xmlns:a16="http://schemas.microsoft.com/office/drawing/2014/main" id="{CF2C8606-D0F8-4D2C-ABB2-2FD0D9F49CE7}"/>
              </a:ext>
            </a:extLst>
          </xdr:cNvPr>
          <xdr:cNvSpPr>
            <a:spLocks noChangeShapeType="1"/>
          </xdr:cNvSpPr>
        </xdr:nvSpPr>
        <xdr:spPr bwMode="auto">
          <a:xfrm>
            <a:off x="4381500" y="2111239"/>
            <a:ext cx="20638" cy="6350"/>
          </a:xfrm>
          <a:prstGeom prst="line">
            <a:avLst/>
          </a:prstGeom>
          <a:noFill/>
          <a:ln w="20638">
            <a:solidFill>
              <a:srgbClr val="08080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22" name="Right Brace 21">
            <a:extLst>
              <a:ext uri="{FF2B5EF4-FFF2-40B4-BE49-F238E27FC236}">
                <a16:creationId xmlns:a16="http://schemas.microsoft.com/office/drawing/2014/main" id="{87DEA7DD-5044-4315-BF40-89086FDBB79B}"/>
              </a:ext>
            </a:extLst>
          </xdr:cNvPr>
          <xdr:cNvSpPr/>
        </xdr:nvSpPr>
        <xdr:spPr>
          <a:xfrm rot="16200000">
            <a:off x="2015032" y="1325756"/>
            <a:ext cx="197838" cy="1128328"/>
          </a:xfrm>
          <a:prstGeom prst="rightBrace">
            <a:avLst>
              <a:gd name="adj1" fmla="val 63454"/>
              <a:gd name="adj2" fmla="val 62913"/>
            </a:avLst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wrap="square" rtlCol="0" anchor="ctr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23" name="TextBox 41">
            <a:extLst>
              <a:ext uri="{FF2B5EF4-FFF2-40B4-BE49-F238E27FC236}">
                <a16:creationId xmlns:a16="http://schemas.microsoft.com/office/drawing/2014/main" id="{65F9E095-8130-4943-AEC1-254D8C77A32B}"/>
              </a:ext>
            </a:extLst>
          </xdr:cNvPr>
          <xdr:cNvSpPr txBox="1"/>
        </xdr:nvSpPr>
        <xdr:spPr>
          <a:xfrm>
            <a:off x="1925719" y="1548198"/>
            <a:ext cx="638315" cy="25391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pPr algn="ctr"/>
            <a:r>
              <a:rPr lang="fi-FI" sz="1050"/>
              <a:t>z=-1,76</a:t>
            </a:r>
            <a:endParaRPr lang="en-US" sz="1050"/>
          </a:p>
        </xdr:txBody>
      </xdr:sp>
    </xdr:grpSp>
    <xdr:clientData/>
  </xdr:twoCellAnchor>
  <xdr:twoCellAnchor>
    <xdr:from>
      <xdr:col>7</xdr:col>
      <xdr:colOff>290271</xdr:colOff>
      <xdr:row>49</xdr:row>
      <xdr:rowOff>23812</xdr:rowOff>
    </xdr:from>
    <xdr:to>
      <xdr:col>13</xdr:col>
      <xdr:colOff>217246</xdr:colOff>
      <xdr:row>54</xdr:row>
      <xdr:rowOff>234548</xdr:rowOff>
    </xdr:to>
    <xdr:grpSp>
      <xdr:nvGrpSpPr>
        <xdr:cNvPr id="24" name="Group 23">
          <a:extLst>
            <a:ext uri="{FF2B5EF4-FFF2-40B4-BE49-F238E27FC236}">
              <a16:creationId xmlns:a16="http://schemas.microsoft.com/office/drawing/2014/main" id="{F182861D-1808-4E2D-BAC8-A0643E276F5C}"/>
            </a:ext>
          </a:extLst>
        </xdr:cNvPr>
        <xdr:cNvGrpSpPr/>
      </xdr:nvGrpSpPr>
      <xdr:grpSpPr>
        <a:xfrm>
          <a:off x="10958271" y="13752512"/>
          <a:ext cx="3584575" cy="1544236"/>
          <a:chOff x="1043608" y="3343138"/>
          <a:chExt cx="3584575" cy="1544236"/>
        </a:xfrm>
      </xdr:grpSpPr>
      <xdr:sp macro="" textlink="">
        <xdr:nvSpPr>
          <xdr:cNvPr id="25" name="Rectangle 24">
            <a:extLst>
              <a:ext uri="{FF2B5EF4-FFF2-40B4-BE49-F238E27FC236}">
                <a16:creationId xmlns:a16="http://schemas.microsoft.com/office/drawing/2014/main" id="{525CFEDE-CC63-4C2D-A933-0BD75AEF5CEF}"/>
              </a:ext>
            </a:extLst>
          </xdr:cNvPr>
          <xdr:cNvSpPr>
            <a:spLocks noChangeArrowheads="1"/>
          </xdr:cNvSpPr>
        </xdr:nvSpPr>
        <xdr:spPr bwMode="auto">
          <a:xfrm>
            <a:off x="2359646" y="4305163"/>
            <a:ext cx="762000" cy="582211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lIns="90488" tIns="44450" rIns="90488" bIns="44450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pPr algn="ctr">
              <a:spcBef>
                <a:spcPct val="0"/>
              </a:spcBef>
              <a:buFontTx/>
              <a:buNone/>
            </a:pPr>
            <a:r>
              <a:rPr lang="en-GB" altLang="en-US" sz="1600"/>
              <a:t>T</a:t>
            </a:r>
            <a:r>
              <a:rPr lang="en-GB" altLang="en-US" sz="1200" baseline="-25000"/>
              <a:t>E</a:t>
            </a:r>
            <a:endParaRPr lang="en-GB" altLang="en-US" sz="1600"/>
          </a:p>
          <a:p>
            <a:pPr algn="ctr">
              <a:spcBef>
                <a:spcPct val="0"/>
              </a:spcBef>
              <a:buFontTx/>
              <a:buNone/>
            </a:pPr>
            <a:r>
              <a:rPr lang="en-GB" altLang="en-US" sz="1600"/>
              <a:t>43,17</a:t>
            </a:r>
            <a:endParaRPr lang="en-GB" altLang="en-US" sz="2800"/>
          </a:p>
        </xdr:txBody>
      </xdr:sp>
      <xdr:sp macro="" textlink="">
        <xdr:nvSpPr>
          <xdr:cNvPr id="26" name="Rectangle 25">
            <a:extLst>
              <a:ext uri="{FF2B5EF4-FFF2-40B4-BE49-F238E27FC236}">
                <a16:creationId xmlns:a16="http://schemas.microsoft.com/office/drawing/2014/main" id="{B56E5223-00CF-48DA-8584-D73EC0B6B3D6}"/>
              </a:ext>
            </a:extLst>
          </xdr:cNvPr>
          <xdr:cNvSpPr>
            <a:spLocks noChangeArrowheads="1"/>
          </xdr:cNvSpPr>
        </xdr:nvSpPr>
        <xdr:spPr bwMode="auto">
          <a:xfrm>
            <a:off x="3305944" y="4305163"/>
            <a:ext cx="762000" cy="57785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lIns="90488" tIns="44450" rIns="90488" bIns="44450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pPr algn="ctr">
              <a:spcBef>
                <a:spcPct val="0"/>
              </a:spcBef>
              <a:buFontTx/>
              <a:buNone/>
            </a:pPr>
            <a:r>
              <a:rPr lang="en-GB" altLang="en-US" sz="1600"/>
              <a:t>T</a:t>
            </a:r>
          </a:p>
          <a:p>
            <a:pPr algn="ctr">
              <a:spcBef>
                <a:spcPct val="0"/>
              </a:spcBef>
              <a:buFontTx/>
              <a:buNone/>
            </a:pPr>
            <a:r>
              <a:rPr lang="en-GB" altLang="en-US" sz="1600"/>
              <a:t>47</a:t>
            </a:r>
            <a:endParaRPr lang="en-GB" altLang="en-US" sz="2800"/>
          </a:p>
        </xdr:txBody>
      </xdr:sp>
      <xdr:sp macro="" textlink="">
        <xdr:nvSpPr>
          <xdr:cNvPr id="27" name="Line 7">
            <a:extLst>
              <a:ext uri="{FF2B5EF4-FFF2-40B4-BE49-F238E27FC236}">
                <a16:creationId xmlns:a16="http://schemas.microsoft.com/office/drawing/2014/main" id="{1E243CBC-9AF6-4AAF-900E-4F1591393C4F}"/>
              </a:ext>
            </a:extLst>
          </xdr:cNvPr>
          <xdr:cNvSpPr>
            <a:spLocks noChangeShapeType="1"/>
          </xdr:cNvSpPr>
        </xdr:nvSpPr>
        <xdr:spPr bwMode="auto">
          <a:xfrm flipV="1">
            <a:off x="1043608" y="4333738"/>
            <a:ext cx="3505200" cy="0"/>
          </a:xfrm>
          <a:prstGeom prst="line">
            <a:avLst/>
          </a:prstGeom>
          <a:noFill/>
          <a:ln w="38100">
            <a:solidFill>
              <a:schemeClr val="tx1"/>
            </a:solidFill>
            <a:round/>
            <a:headEnd type="none" w="sm" len="sm"/>
            <a:tailEnd type="none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28" name="Rectangle 27">
            <a:extLst>
              <a:ext uri="{FF2B5EF4-FFF2-40B4-BE49-F238E27FC236}">
                <a16:creationId xmlns:a16="http://schemas.microsoft.com/office/drawing/2014/main" id="{5EF545E9-93FE-4D9C-9B72-9115B46314A7}"/>
              </a:ext>
            </a:extLst>
          </xdr:cNvPr>
          <xdr:cNvSpPr>
            <a:spLocks noChangeArrowheads="1"/>
          </xdr:cNvSpPr>
        </xdr:nvSpPr>
        <xdr:spPr bwMode="auto">
          <a:xfrm>
            <a:off x="4320208" y="4289288"/>
            <a:ext cx="307975" cy="36353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lIns="90488" tIns="44450" rIns="90488" bIns="44450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pPr>
              <a:spcBef>
                <a:spcPct val="0"/>
              </a:spcBef>
              <a:buFontTx/>
              <a:buNone/>
            </a:pPr>
            <a:r>
              <a:rPr lang="en-GB" altLang="en-US" sz="1800"/>
              <a:t>t.</a:t>
            </a:r>
            <a:endParaRPr lang="en-GB" altLang="en-US" sz="2800">
              <a:latin typeface="Times New Roman" panose="02020603050405020304" pitchFamily="18" charset="0"/>
            </a:endParaRPr>
          </a:p>
        </xdr:txBody>
      </xdr:sp>
      <xdr:sp macro="" textlink="">
        <xdr:nvSpPr>
          <xdr:cNvPr id="29" name="Line 9">
            <a:extLst>
              <a:ext uri="{FF2B5EF4-FFF2-40B4-BE49-F238E27FC236}">
                <a16:creationId xmlns:a16="http://schemas.microsoft.com/office/drawing/2014/main" id="{64CAC58A-90FA-45E5-84CB-B6DEAAB4713D}"/>
              </a:ext>
            </a:extLst>
          </xdr:cNvPr>
          <xdr:cNvSpPr>
            <a:spLocks noChangeShapeType="1"/>
          </xdr:cNvSpPr>
        </xdr:nvSpPr>
        <xdr:spPr bwMode="auto">
          <a:xfrm>
            <a:off x="2742233" y="3343138"/>
            <a:ext cx="0" cy="990600"/>
          </a:xfrm>
          <a:prstGeom prst="line">
            <a:avLst/>
          </a:prstGeom>
          <a:noFill/>
          <a:ln w="28575">
            <a:solidFill>
              <a:schemeClr val="tx1"/>
            </a:solidFill>
            <a:prstDash val="sysDot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30" name="Line 10">
            <a:extLst>
              <a:ext uri="{FF2B5EF4-FFF2-40B4-BE49-F238E27FC236}">
                <a16:creationId xmlns:a16="http://schemas.microsoft.com/office/drawing/2014/main" id="{9D26A7C0-3B33-47A5-9B93-8EF9199B67C6}"/>
              </a:ext>
            </a:extLst>
          </xdr:cNvPr>
          <xdr:cNvSpPr>
            <a:spLocks noChangeShapeType="1"/>
          </xdr:cNvSpPr>
        </xdr:nvSpPr>
        <xdr:spPr bwMode="auto">
          <a:xfrm flipV="1">
            <a:off x="3707904" y="3975158"/>
            <a:ext cx="0" cy="358580"/>
          </a:xfrm>
          <a:prstGeom prst="line">
            <a:avLst/>
          </a:prstGeom>
          <a:noFill/>
          <a:ln w="9525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31" name="Freeform 11">
            <a:extLst>
              <a:ext uri="{FF2B5EF4-FFF2-40B4-BE49-F238E27FC236}">
                <a16:creationId xmlns:a16="http://schemas.microsoft.com/office/drawing/2014/main" id="{91491E12-7B3C-40F9-897A-658C3EBA29B8}"/>
              </a:ext>
            </a:extLst>
          </xdr:cNvPr>
          <xdr:cNvSpPr>
            <a:spLocks/>
          </xdr:cNvSpPr>
        </xdr:nvSpPr>
        <xdr:spPr bwMode="auto">
          <a:xfrm>
            <a:off x="2100883" y="3360601"/>
            <a:ext cx="1317625" cy="363538"/>
          </a:xfrm>
          <a:custGeom>
            <a:avLst/>
            <a:gdLst>
              <a:gd name="T0" fmla="*/ 0 w 830"/>
              <a:gd name="T1" fmla="*/ 229 h 229"/>
              <a:gd name="T2" fmla="*/ 14 w 830"/>
              <a:gd name="T3" fmla="*/ 215 h 229"/>
              <a:gd name="T4" fmla="*/ 27 w 830"/>
              <a:gd name="T5" fmla="*/ 201 h 229"/>
              <a:gd name="T6" fmla="*/ 41 w 830"/>
              <a:gd name="T7" fmla="*/ 186 h 229"/>
              <a:gd name="T8" fmla="*/ 54 w 830"/>
              <a:gd name="T9" fmla="*/ 174 h 229"/>
              <a:gd name="T10" fmla="*/ 67 w 830"/>
              <a:gd name="T11" fmla="*/ 162 h 229"/>
              <a:gd name="T12" fmla="*/ 81 w 830"/>
              <a:gd name="T13" fmla="*/ 149 h 229"/>
              <a:gd name="T14" fmla="*/ 94 w 830"/>
              <a:gd name="T15" fmla="*/ 137 h 229"/>
              <a:gd name="T16" fmla="*/ 107 w 830"/>
              <a:gd name="T17" fmla="*/ 126 h 229"/>
              <a:gd name="T18" fmla="*/ 121 w 830"/>
              <a:gd name="T19" fmla="*/ 115 h 229"/>
              <a:gd name="T20" fmla="*/ 134 w 830"/>
              <a:gd name="T21" fmla="*/ 105 h 229"/>
              <a:gd name="T22" fmla="*/ 148 w 830"/>
              <a:gd name="T23" fmla="*/ 96 h 229"/>
              <a:gd name="T24" fmla="*/ 161 w 830"/>
              <a:gd name="T25" fmla="*/ 85 h 229"/>
              <a:gd name="T26" fmla="*/ 174 w 830"/>
              <a:gd name="T27" fmla="*/ 78 h 229"/>
              <a:gd name="T28" fmla="*/ 188 w 830"/>
              <a:gd name="T29" fmla="*/ 69 h 229"/>
              <a:gd name="T30" fmla="*/ 201 w 830"/>
              <a:gd name="T31" fmla="*/ 60 h 229"/>
              <a:gd name="T32" fmla="*/ 214 w 830"/>
              <a:gd name="T33" fmla="*/ 53 h 229"/>
              <a:gd name="T34" fmla="*/ 228 w 830"/>
              <a:gd name="T35" fmla="*/ 46 h 229"/>
              <a:gd name="T36" fmla="*/ 241 w 830"/>
              <a:gd name="T37" fmla="*/ 41 h 229"/>
              <a:gd name="T38" fmla="*/ 255 w 830"/>
              <a:gd name="T39" fmla="*/ 34 h 229"/>
              <a:gd name="T40" fmla="*/ 268 w 830"/>
              <a:gd name="T41" fmla="*/ 28 h 229"/>
              <a:gd name="T42" fmla="*/ 281 w 830"/>
              <a:gd name="T43" fmla="*/ 23 h 229"/>
              <a:gd name="T44" fmla="*/ 295 w 830"/>
              <a:gd name="T45" fmla="*/ 20 h 229"/>
              <a:gd name="T46" fmla="*/ 308 w 830"/>
              <a:gd name="T47" fmla="*/ 16 h 229"/>
              <a:gd name="T48" fmla="*/ 321 w 830"/>
              <a:gd name="T49" fmla="*/ 12 h 229"/>
              <a:gd name="T50" fmla="*/ 335 w 830"/>
              <a:gd name="T51" fmla="*/ 9 h 229"/>
              <a:gd name="T52" fmla="*/ 348 w 830"/>
              <a:gd name="T53" fmla="*/ 5 h 229"/>
              <a:gd name="T54" fmla="*/ 362 w 830"/>
              <a:gd name="T55" fmla="*/ 4 h 229"/>
              <a:gd name="T56" fmla="*/ 375 w 830"/>
              <a:gd name="T57" fmla="*/ 2 h 229"/>
              <a:gd name="T58" fmla="*/ 388 w 830"/>
              <a:gd name="T59" fmla="*/ 2 h 229"/>
              <a:gd name="T60" fmla="*/ 402 w 830"/>
              <a:gd name="T61" fmla="*/ 0 h 229"/>
              <a:gd name="T62" fmla="*/ 415 w 830"/>
              <a:gd name="T63" fmla="*/ 0 h 229"/>
              <a:gd name="T64" fmla="*/ 428 w 830"/>
              <a:gd name="T65" fmla="*/ 0 h 229"/>
              <a:gd name="T66" fmla="*/ 442 w 830"/>
              <a:gd name="T67" fmla="*/ 2 h 229"/>
              <a:gd name="T68" fmla="*/ 455 w 830"/>
              <a:gd name="T69" fmla="*/ 2 h 229"/>
              <a:gd name="T70" fmla="*/ 469 w 830"/>
              <a:gd name="T71" fmla="*/ 4 h 229"/>
              <a:gd name="T72" fmla="*/ 482 w 830"/>
              <a:gd name="T73" fmla="*/ 5 h 229"/>
              <a:gd name="T74" fmla="*/ 495 w 830"/>
              <a:gd name="T75" fmla="*/ 9 h 229"/>
              <a:gd name="T76" fmla="*/ 509 w 830"/>
              <a:gd name="T77" fmla="*/ 12 h 229"/>
              <a:gd name="T78" fmla="*/ 522 w 830"/>
              <a:gd name="T79" fmla="*/ 16 h 229"/>
              <a:gd name="T80" fmla="*/ 535 w 830"/>
              <a:gd name="T81" fmla="*/ 20 h 229"/>
              <a:gd name="T82" fmla="*/ 549 w 830"/>
              <a:gd name="T83" fmla="*/ 23 h 229"/>
              <a:gd name="T84" fmla="*/ 562 w 830"/>
              <a:gd name="T85" fmla="*/ 28 h 229"/>
              <a:gd name="T86" fmla="*/ 576 w 830"/>
              <a:gd name="T87" fmla="*/ 34 h 229"/>
              <a:gd name="T88" fmla="*/ 589 w 830"/>
              <a:gd name="T89" fmla="*/ 41 h 229"/>
              <a:gd name="T90" fmla="*/ 602 w 830"/>
              <a:gd name="T91" fmla="*/ 46 h 229"/>
              <a:gd name="T92" fmla="*/ 616 w 830"/>
              <a:gd name="T93" fmla="*/ 53 h 229"/>
              <a:gd name="T94" fmla="*/ 629 w 830"/>
              <a:gd name="T95" fmla="*/ 60 h 229"/>
              <a:gd name="T96" fmla="*/ 642 w 830"/>
              <a:gd name="T97" fmla="*/ 69 h 229"/>
              <a:gd name="T98" fmla="*/ 656 w 830"/>
              <a:gd name="T99" fmla="*/ 78 h 229"/>
              <a:gd name="T100" fmla="*/ 669 w 830"/>
              <a:gd name="T101" fmla="*/ 85 h 229"/>
              <a:gd name="T102" fmla="*/ 683 w 830"/>
              <a:gd name="T103" fmla="*/ 96 h 229"/>
              <a:gd name="T104" fmla="*/ 696 w 830"/>
              <a:gd name="T105" fmla="*/ 105 h 229"/>
              <a:gd name="T106" fmla="*/ 709 w 830"/>
              <a:gd name="T107" fmla="*/ 115 h 229"/>
              <a:gd name="T108" fmla="*/ 723 w 830"/>
              <a:gd name="T109" fmla="*/ 126 h 229"/>
              <a:gd name="T110" fmla="*/ 736 w 830"/>
              <a:gd name="T111" fmla="*/ 137 h 229"/>
              <a:gd name="T112" fmla="*/ 749 w 830"/>
              <a:gd name="T113" fmla="*/ 149 h 229"/>
              <a:gd name="T114" fmla="*/ 763 w 830"/>
              <a:gd name="T115" fmla="*/ 162 h 229"/>
              <a:gd name="T116" fmla="*/ 776 w 830"/>
              <a:gd name="T117" fmla="*/ 174 h 229"/>
              <a:gd name="T118" fmla="*/ 790 w 830"/>
              <a:gd name="T119" fmla="*/ 186 h 229"/>
              <a:gd name="T120" fmla="*/ 803 w 830"/>
              <a:gd name="T121" fmla="*/ 201 h 229"/>
              <a:gd name="T122" fmla="*/ 816 w 830"/>
              <a:gd name="T123" fmla="*/ 215 h 229"/>
              <a:gd name="T124" fmla="*/ 830 w 830"/>
              <a:gd name="T125" fmla="*/ 229 h 229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0" t="0" r="r" b="b"/>
            <a:pathLst>
              <a:path w="830" h="229">
                <a:moveTo>
                  <a:pt x="0" y="229"/>
                </a:moveTo>
                <a:lnTo>
                  <a:pt x="14" y="215"/>
                </a:lnTo>
                <a:lnTo>
                  <a:pt x="27" y="201"/>
                </a:lnTo>
                <a:lnTo>
                  <a:pt x="41" y="186"/>
                </a:lnTo>
                <a:lnTo>
                  <a:pt x="54" y="174"/>
                </a:lnTo>
                <a:lnTo>
                  <a:pt x="67" y="162"/>
                </a:lnTo>
                <a:lnTo>
                  <a:pt x="81" y="149"/>
                </a:lnTo>
                <a:lnTo>
                  <a:pt x="94" y="137"/>
                </a:lnTo>
                <a:lnTo>
                  <a:pt x="107" y="126"/>
                </a:lnTo>
                <a:lnTo>
                  <a:pt x="121" y="115"/>
                </a:lnTo>
                <a:lnTo>
                  <a:pt x="134" y="105"/>
                </a:lnTo>
                <a:lnTo>
                  <a:pt x="148" y="96"/>
                </a:lnTo>
                <a:lnTo>
                  <a:pt x="161" y="85"/>
                </a:lnTo>
                <a:lnTo>
                  <a:pt x="174" y="78"/>
                </a:lnTo>
                <a:lnTo>
                  <a:pt x="188" y="69"/>
                </a:lnTo>
                <a:lnTo>
                  <a:pt x="201" y="60"/>
                </a:lnTo>
                <a:lnTo>
                  <a:pt x="214" y="53"/>
                </a:lnTo>
                <a:lnTo>
                  <a:pt x="228" y="46"/>
                </a:lnTo>
                <a:lnTo>
                  <a:pt x="241" y="41"/>
                </a:lnTo>
                <a:lnTo>
                  <a:pt x="255" y="34"/>
                </a:lnTo>
                <a:lnTo>
                  <a:pt x="268" y="28"/>
                </a:lnTo>
                <a:lnTo>
                  <a:pt x="281" y="23"/>
                </a:lnTo>
                <a:lnTo>
                  <a:pt x="295" y="20"/>
                </a:lnTo>
                <a:lnTo>
                  <a:pt x="308" y="16"/>
                </a:lnTo>
                <a:lnTo>
                  <a:pt x="321" y="12"/>
                </a:lnTo>
                <a:lnTo>
                  <a:pt x="335" y="9"/>
                </a:lnTo>
                <a:lnTo>
                  <a:pt x="348" y="5"/>
                </a:lnTo>
                <a:lnTo>
                  <a:pt x="362" y="4"/>
                </a:lnTo>
                <a:lnTo>
                  <a:pt x="375" y="2"/>
                </a:lnTo>
                <a:lnTo>
                  <a:pt x="388" y="2"/>
                </a:lnTo>
                <a:lnTo>
                  <a:pt x="402" y="0"/>
                </a:lnTo>
                <a:lnTo>
                  <a:pt x="415" y="0"/>
                </a:lnTo>
                <a:lnTo>
                  <a:pt x="428" y="0"/>
                </a:lnTo>
                <a:lnTo>
                  <a:pt x="442" y="2"/>
                </a:lnTo>
                <a:lnTo>
                  <a:pt x="455" y="2"/>
                </a:lnTo>
                <a:lnTo>
                  <a:pt x="469" y="4"/>
                </a:lnTo>
                <a:lnTo>
                  <a:pt x="482" y="5"/>
                </a:lnTo>
                <a:lnTo>
                  <a:pt x="495" y="9"/>
                </a:lnTo>
                <a:lnTo>
                  <a:pt x="509" y="12"/>
                </a:lnTo>
                <a:lnTo>
                  <a:pt x="522" y="16"/>
                </a:lnTo>
                <a:lnTo>
                  <a:pt x="535" y="20"/>
                </a:lnTo>
                <a:lnTo>
                  <a:pt x="549" y="23"/>
                </a:lnTo>
                <a:lnTo>
                  <a:pt x="562" y="28"/>
                </a:lnTo>
                <a:lnTo>
                  <a:pt x="576" y="34"/>
                </a:lnTo>
                <a:lnTo>
                  <a:pt x="589" y="41"/>
                </a:lnTo>
                <a:lnTo>
                  <a:pt x="602" y="46"/>
                </a:lnTo>
                <a:lnTo>
                  <a:pt x="616" y="53"/>
                </a:lnTo>
                <a:lnTo>
                  <a:pt x="629" y="60"/>
                </a:lnTo>
                <a:lnTo>
                  <a:pt x="642" y="69"/>
                </a:lnTo>
                <a:lnTo>
                  <a:pt x="656" y="78"/>
                </a:lnTo>
                <a:lnTo>
                  <a:pt x="669" y="85"/>
                </a:lnTo>
                <a:lnTo>
                  <a:pt x="683" y="96"/>
                </a:lnTo>
                <a:lnTo>
                  <a:pt x="696" y="105"/>
                </a:lnTo>
                <a:lnTo>
                  <a:pt x="709" y="115"/>
                </a:lnTo>
                <a:lnTo>
                  <a:pt x="723" y="126"/>
                </a:lnTo>
                <a:lnTo>
                  <a:pt x="736" y="137"/>
                </a:lnTo>
                <a:lnTo>
                  <a:pt x="749" y="149"/>
                </a:lnTo>
                <a:lnTo>
                  <a:pt x="763" y="162"/>
                </a:lnTo>
                <a:lnTo>
                  <a:pt x="776" y="174"/>
                </a:lnTo>
                <a:lnTo>
                  <a:pt x="790" y="186"/>
                </a:lnTo>
                <a:lnTo>
                  <a:pt x="803" y="201"/>
                </a:lnTo>
                <a:lnTo>
                  <a:pt x="816" y="215"/>
                </a:lnTo>
                <a:lnTo>
                  <a:pt x="830" y="229"/>
                </a:lnTo>
              </a:path>
            </a:pathLst>
          </a:custGeom>
          <a:noFill/>
          <a:ln w="20638">
            <a:solidFill>
              <a:srgbClr val="080808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32" name="Line 12">
            <a:extLst>
              <a:ext uri="{FF2B5EF4-FFF2-40B4-BE49-F238E27FC236}">
                <a16:creationId xmlns:a16="http://schemas.microsoft.com/office/drawing/2014/main" id="{86A683D4-CA2D-4C02-A8E1-4E6103CC8872}"/>
              </a:ext>
            </a:extLst>
          </xdr:cNvPr>
          <xdr:cNvSpPr>
            <a:spLocks noChangeShapeType="1"/>
          </xdr:cNvSpPr>
        </xdr:nvSpPr>
        <xdr:spPr bwMode="auto">
          <a:xfrm flipV="1">
            <a:off x="2080246" y="3724138"/>
            <a:ext cx="20638" cy="25400"/>
          </a:xfrm>
          <a:prstGeom prst="line">
            <a:avLst/>
          </a:prstGeom>
          <a:noFill/>
          <a:ln w="20638">
            <a:solidFill>
              <a:srgbClr val="08080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33" name="Line 13">
            <a:extLst>
              <a:ext uri="{FF2B5EF4-FFF2-40B4-BE49-F238E27FC236}">
                <a16:creationId xmlns:a16="http://schemas.microsoft.com/office/drawing/2014/main" id="{F301CE20-41A9-4A17-848D-FBEB6381733D}"/>
              </a:ext>
            </a:extLst>
          </xdr:cNvPr>
          <xdr:cNvSpPr>
            <a:spLocks noChangeShapeType="1"/>
          </xdr:cNvSpPr>
        </xdr:nvSpPr>
        <xdr:spPr bwMode="auto">
          <a:xfrm>
            <a:off x="3418508" y="3724138"/>
            <a:ext cx="20638" cy="25400"/>
          </a:xfrm>
          <a:prstGeom prst="line">
            <a:avLst/>
          </a:prstGeom>
          <a:noFill/>
          <a:ln w="20638">
            <a:solidFill>
              <a:srgbClr val="08080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34" name="Freeform 14">
            <a:extLst>
              <a:ext uri="{FF2B5EF4-FFF2-40B4-BE49-F238E27FC236}">
                <a16:creationId xmlns:a16="http://schemas.microsoft.com/office/drawing/2014/main" id="{F08EEBF8-4AE7-4CD3-ACE3-6EF43BCAD598}"/>
              </a:ext>
            </a:extLst>
          </xdr:cNvPr>
          <xdr:cNvSpPr>
            <a:spLocks/>
          </xdr:cNvSpPr>
        </xdr:nvSpPr>
        <xdr:spPr bwMode="auto">
          <a:xfrm>
            <a:off x="1248396" y="3760651"/>
            <a:ext cx="823913" cy="546100"/>
          </a:xfrm>
          <a:custGeom>
            <a:avLst/>
            <a:gdLst>
              <a:gd name="T0" fmla="*/ 0 w 519"/>
              <a:gd name="T1" fmla="*/ 344 h 344"/>
              <a:gd name="T2" fmla="*/ 10 w 519"/>
              <a:gd name="T3" fmla="*/ 341 h 344"/>
              <a:gd name="T4" fmla="*/ 21 w 519"/>
              <a:gd name="T5" fmla="*/ 336 h 344"/>
              <a:gd name="T6" fmla="*/ 32 w 519"/>
              <a:gd name="T7" fmla="*/ 332 h 344"/>
              <a:gd name="T8" fmla="*/ 45 w 519"/>
              <a:gd name="T9" fmla="*/ 328 h 344"/>
              <a:gd name="T10" fmla="*/ 56 w 519"/>
              <a:gd name="T11" fmla="*/ 325 h 344"/>
              <a:gd name="T12" fmla="*/ 67 w 519"/>
              <a:gd name="T13" fmla="*/ 321 h 344"/>
              <a:gd name="T14" fmla="*/ 77 w 519"/>
              <a:gd name="T15" fmla="*/ 318 h 344"/>
              <a:gd name="T16" fmla="*/ 88 w 519"/>
              <a:gd name="T17" fmla="*/ 312 h 344"/>
              <a:gd name="T18" fmla="*/ 99 w 519"/>
              <a:gd name="T19" fmla="*/ 309 h 344"/>
              <a:gd name="T20" fmla="*/ 109 w 519"/>
              <a:gd name="T21" fmla="*/ 305 h 344"/>
              <a:gd name="T22" fmla="*/ 117 w 519"/>
              <a:gd name="T23" fmla="*/ 300 h 344"/>
              <a:gd name="T24" fmla="*/ 128 w 519"/>
              <a:gd name="T25" fmla="*/ 297 h 344"/>
              <a:gd name="T26" fmla="*/ 139 w 519"/>
              <a:gd name="T27" fmla="*/ 293 h 344"/>
              <a:gd name="T28" fmla="*/ 150 w 519"/>
              <a:gd name="T29" fmla="*/ 288 h 344"/>
              <a:gd name="T30" fmla="*/ 160 w 519"/>
              <a:gd name="T31" fmla="*/ 284 h 344"/>
              <a:gd name="T32" fmla="*/ 168 w 519"/>
              <a:gd name="T33" fmla="*/ 279 h 344"/>
              <a:gd name="T34" fmla="*/ 179 w 519"/>
              <a:gd name="T35" fmla="*/ 273 h 344"/>
              <a:gd name="T36" fmla="*/ 190 w 519"/>
              <a:gd name="T37" fmla="*/ 270 h 344"/>
              <a:gd name="T38" fmla="*/ 198 w 519"/>
              <a:gd name="T39" fmla="*/ 265 h 344"/>
              <a:gd name="T40" fmla="*/ 208 w 519"/>
              <a:gd name="T41" fmla="*/ 259 h 344"/>
              <a:gd name="T42" fmla="*/ 216 w 519"/>
              <a:gd name="T43" fmla="*/ 256 h 344"/>
              <a:gd name="T44" fmla="*/ 227 w 519"/>
              <a:gd name="T45" fmla="*/ 250 h 344"/>
              <a:gd name="T46" fmla="*/ 235 w 519"/>
              <a:gd name="T47" fmla="*/ 245 h 344"/>
              <a:gd name="T48" fmla="*/ 243 w 519"/>
              <a:gd name="T49" fmla="*/ 240 h 344"/>
              <a:gd name="T50" fmla="*/ 254 w 519"/>
              <a:gd name="T51" fmla="*/ 234 h 344"/>
              <a:gd name="T52" fmla="*/ 262 w 519"/>
              <a:gd name="T53" fmla="*/ 229 h 344"/>
              <a:gd name="T54" fmla="*/ 270 w 519"/>
              <a:gd name="T55" fmla="*/ 224 h 344"/>
              <a:gd name="T56" fmla="*/ 281 w 519"/>
              <a:gd name="T57" fmla="*/ 218 h 344"/>
              <a:gd name="T58" fmla="*/ 289 w 519"/>
              <a:gd name="T59" fmla="*/ 213 h 344"/>
              <a:gd name="T60" fmla="*/ 297 w 519"/>
              <a:gd name="T61" fmla="*/ 208 h 344"/>
              <a:gd name="T62" fmla="*/ 305 w 519"/>
              <a:gd name="T63" fmla="*/ 202 h 344"/>
              <a:gd name="T64" fmla="*/ 313 w 519"/>
              <a:gd name="T65" fmla="*/ 197 h 344"/>
              <a:gd name="T66" fmla="*/ 321 w 519"/>
              <a:gd name="T67" fmla="*/ 192 h 344"/>
              <a:gd name="T68" fmla="*/ 329 w 519"/>
              <a:gd name="T69" fmla="*/ 186 h 344"/>
              <a:gd name="T70" fmla="*/ 337 w 519"/>
              <a:gd name="T71" fmla="*/ 179 h 344"/>
              <a:gd name="T72" fmla="*/ 345 w 519"/>
              <a:gd name="T73" fmla="*/ 174 h 344"/>
              <a:gd name="T74" fmla="*/ 353 w 519"/>
              <a:gd name="T75" fmla="*/ 169 h 344"/>
              <a:gd name="T76" fmla="*/ 361 w 519"/>
              <a:gd name="T77" fmla="*/ 162 h 344"/>
              <a:gd name="T78" fmla="*/ 369 w 519"/>
              <a:gd name="T79" fmla="*/ 156 h 344"/>
              <a:gd name="T80" fmla="*/ 377 w 519"/>
              <a:gd name="T81" fmla="*/ 151 h 344"/>
              <a:gd name="T82" fmla="*/ 385 w 519"/>
              <a:gd name="T83" fmla="*/ 144 h 344"/>
              <a:gd name="T84" fmla="*/ 390 w 519"/>
              <a:gd name="T85" fmla="*/ 139 h 344"/>
              <a:gd name="T86" fmla="*/ 398 w 519"/>
              <a:gd name="T87" fmla="*/ 131 h 344"/>
              <a:gd name="T88" fmla="*/ 406 w 519"/>
              <a:gd name="T89" fmla="*/ 126 h 344"/>
              <a:gd name="T90" fmla="*/ 412 w 519"/>
              <a:gd name="T91" fmla="*/ 119 h 344"/>
              <a:gd name="T92" fmla="*/ 420 w 519"/>
              <a:gd name="T93" fmla="*/ 112 h 344"/>
              <a:gd name="T94" fmla="*/ 428 w 519"/>
              <a:gd name="T95" fmla="*/ 107 h 344"/>
              <a:gd name="T96" fmla="*/ 433 w 519"/>
              <a:gd name="T97" fmla="*/ 99 h 344"/>
              <a:gd name="T98" fmla="*/ 441 w 519"/>
              <a:gd name="T99" fmla="*/ 92 h 344"/>
              <a:gd name="T100" fmla="*/ 446 w 519"/>
              <a:gd name="T101" fmla="*/ 85 h 344"/>
              <a:gd name="T102" fmla="*/ 452 w 519"/>
              <a:gd name="T103" fmla="*/ 78 h 344"/>
              <a:gd name="T104" fmla="*/ 460 w 519"/>
              <a:gd name="T105" fmla="*/ 73 h 344"/>
              <a:gd name="T106" fmla="*/ 465 w 519"/>
              <a:gd name="T107" fmla="*/ 66 h 344"/>
              <a:gd name="T108" fmla="*/ 471 w 519"/>
              <a:gd name="T109" fmla="*/ 59 h 344"/>
              <a:gd name="T110" fmla="*/ 479 w 519"/>
              <a:gd name="T111" fmla="*/ 52 h 344"/>
              <a:gd name="T112" fmla="*/ 484 w 519"/>
              <a:gd name="T113" fmla="*/ 44 h 344"/>
              <a:gd name="T114" fmla="*/ 489 w 519"/>
              <a:gd name="T115" fmla="*/ 37 h 344"/>
              <a:gd name="T116" fmla="*/ 495 w 519"/>
              <a:gd name="T117" fmla="*/ 30 h 344"/>
              <a:gd name="T118" fmla="*/ 500 w 519"/>
              <a:gd name="T119" fmla="*/ 21 h 344"/>
              <a:gd name="T120" fmla="*/ 505 w 519"/>
              <a:gd name="T121" fmla="*/ 14 h 344"/>
              <a:gd name="T122" fmla="*/ 513 w 519"/>
              <a:gd name="T123" fmla="*/ 7 h 344"/>
              <a:gd name="T124" fmla="*/ 519 w 519"/>
              <a:gd name="T125" fmla="*/ 0 h 344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0" t="0" r="r" b="b"/>
            <a:pathLst>
              <a:path w="519" h="344">
                <a:moveTo>
                  <a:pt x="0" y="344"/>
                </a:moveTo>
                <a:lnTo>
                  <a:pt x="10" y="341"/>
                </a:lnTo>
                <a:lnTo>
                  <a:pt x="21" y="336"/>
                </a:lnTo>
                <a:lnTo>
                  <a:pt x="32" y="332"/>
                </a:lnTo>
                <a:lnTo>
                  <a:pt x="45" y="328"/>
                </a:lnTo>
                <a:lnTo>
                  <a:pt x="56" y="325"/>
                </a:lnTo>
                <a:lnTo>
                  <a:pt x="67" y="321"/>
                </a:lnTo>
                <a:lnTo>
                  <a:pt x="77" y="318"/>
                </a:lnTo>
                <a:lnTo>
                  <a:pt x="88" y="312"/>
                </a:lnTo>
                <a:lnTo>
                  <a:pt x="99" y="309"/>
                </a:lnTo>
                <a:lnTo>
                  <a:pt x="109" y="305"/>
                </a:lnTo>
                <a:lnTo>
                  <a:pt x="117" y="300"/>
                </a:lnTo>
                <a:lnTo>
                  <a:pt x="128" y="297"/>
                </a:lnTo>
                <a:lnTo>
                  <a:pt x="139" y="293"/>
                </a:lnTo>
                <a:lnTo>
                  <a:pt x="150" y="288"/>
                </a:lnTo>
                <a:lnTo>
                  <a:pt x="160" y="284"/>
                </a:lnTo>
                <a:lnTo>
                  <a:pt x="168" y="279"/>
                </a:lnTo>
                <a:lnTo>
                  <a:pt x="179" y="273"/>
                </a:lnTo>
                <a:lnTo>
                  <a:pt x="190" y="270"/>
                </a:lnTo>
                <a:lnTo>
                  <a:pt x="198" y="265"/>
                </a:lnTo>
                <a:lnTo>
                  <a:pt x="208" y="259"/>
                </a:lnTo>
                <a:lnTo>
                  <a:pt x="216" y="256"/>
                </a:lnTo>
                <a:lnTo>
                  <a:pt x="227" y="250"/>
                </a:lnTo>
                <a:lnTo>
                  <a:pt x="235" y="245"/>
                </a:lnTo>
                <a:lnTo>
                  <a:pt x="243" y="240"/>
                </a:lnTo>
                <a:lnTo>
                  <a:pt x="254" y="234"/>
                </a:lnTo>
                <a:lnTo>
                  <a:pt x="262" y="229"/>
                </a:lnTo>
                <a:lnTo>
                  <a:pt x="270" y="224"/>
                </a:lnTo>
                <a:lnTo>
                  <a:pt x="281" y="218"/>
                </a:lnTo>
                <a:lnTo>
                  <a:pt x="289" y="213"/>
                </a:lnTo>
                <a:lnTo>
                  <a:pt x="297" y="208"/>
                </a:lnTo>
                <a:lnTo>
                  <a:pt x="305" y="202"/>
                </a:lnTo>
                <a:lnTo>
                  <a:pt x="313" y="197"/>
                </a:lnTo>
                <a:lnTo>
                  <a:pt x="321" y="192"/>
                </a:lnTo>
                <a:lnTo>
                  <a:pt x="329" y="186"/>
                </a:lnTo>
                <a:lnTo>
                  <a:pt x="337" y="179"/>
                </a:lnTo>
                <a:lnTo>
                  <a:pt x="345" y="174"/>
                </a:lnTo>
                <a:lnTo>
                  <a:pt x="353" y="169"/>
                </a:lnTo>
                <a:lnTo>
                  <a:pt x="361" y="162"/>
                </a:lnTo>
                <a:lnTo>
                  <a:pt x="369" y="156"/>
                </a:lnTo>
                <a:lnTo>
                  <a:pt x="377" y="151"/>
                </a:lnTo>
                <a:lnTo>
                  <a:pt x="385" y="144"/>
                </a:lnTo>
                <a:lnTo>
                  <a:pt x="390" y="139"/>
                </a:lnTo>
                <a:lnTo>
                  <a:pt x="398" y="131"/>
                </a:lnTo>
                <a:lnTo>
                  <a:pt x="406" y="126"/>
                </a:lnTo>
                <a:lnTo>
                  <a:pt x="412" y="119"/>
                </a:lnTo>
                <a:lnTo>
                  <a:pt x="420" y="112"/>
                </a:lnTo>
                <a:lnTo>
                  <a:pt x="428" y="107"/>
                </a:lnTo>
                <a:lnTo>
                  <a:pt x="433" y="99"/>
                </a:lnTo>
                <a:lnTo>
                  <a:pt x="441" y="92"/>
                </a:lnTo>
                <a:lnTo>
                  <a:pt x="446" y="85"/>
                </a:lnTo>
                <a:lnTo>
                  <a:pt x="452" y="78"/>
                </a:lnTo>
                <a:lnTo>
                  <a:pt x="460" y="73"/>
                </a:lnTo>
                <a:lnTo>
                  <a:pt x="465" y="66"/>
                </a:lnTo>
                <a:lnTo>
                  <a:pt x="471" y="59"/>
                </a:lnTo>
                <a:lnTo>
                  <a:pt x="479" y="52"/>
                </a:lnTo>
                <a:lnTo>
                  <a:pt x="484" y="44"/>
                </a:lnTo>
                <a:lnTo>
                  <a:pt x="489" y="37"/>
                </a:lnTo>
                <a:lnTo>
                  <a:pt x="495" y="30"/>
                </a:lnTo>
                <a:lnTo>
                  <a:pt x="500" y="21"/>
                </a:lnTo>
                <a:lnTo>
                  <a:pt x="505" y="14"/>
                </a:lnTo>
                <a:lnTo>
                  <a:pt x="513" y="7"/>
                </a:lnTo>
                <a:lnTo>
                  <a:pt x="519" y="0"/>
                </a:lnTo>
              </a:path>
            </a:pathLst>
          </a:custGeom>
          <a:noFill/>
          <a:ln w="20638">
            <a:solidFill>
              <a:srgbClr val="080808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35" name="Line 15">
            <a:extLst>
              <a:ext uri="{FF2B5EF4-FFF2-40B4-BE49-F238E27FC236}">
                <a16:creationId xmlns:a16="http://schemas.microsoft.com/office/drawing/2014/main" id="{E8BFD223-9CC8-4612-864A-4B6DF5730559}"/>
              </a:ext>
            </a:extLst>
          </xdr:cNvPr>
          <xdr:cNvSpPr>
            <a:spLocks noChangeShapeType="1"/>
          </xdr:cNvSpPr>
        </xdr:nvSpPr>
        <xdr:spPr bwMode="auto">
          <a:xfrm flipV="1">
            <a:off x="1230933" y="4306751"/>
            <a:ext cx="17463" cy="6350"/>
          </a:xfrm>
          <a:prstGeom prst="line">
            <a:avLst/>
          </a:prstGeom>
          <a:noFill/>
          <a:ln w="20638">
            <a:solidFill>
              <a:srgbClr val="08080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36" name="Line 16">
            <a:extLst>
              <a:ext uri="{FF2B5EF4-FFF2-40B4-BE49-F238E27FC236}">
                <a16:creationId xmlns:a16="http://schemas.microsoft.com/office/drawing/2014/main" id="{3FDBA4B1-5AEC-42C9-894B-F5EDA7986E4E}"/>
              </a:ext>
            </a:extLst>
          </xdr:cNvPr>
          <xdr:cNvSpPr>
            <a:spLocks noChangeShapeType="1"/>
          </xdr:cNvSpPr>
        </xdr:nvSpPr>
        <xdr:spPr bwMode="auto">
          <a:xfrm flipV="1">
            <a:off x="2072308" y="3749538"/>
            <a:ext cx="7938" cy="11113"/>
          </a:xfrm>
          <a:prstGeom prst="line">
            <a:avLst/>
          </a:prstGeom>
          <a:noFill/>
          <a:ln w="20638">
            <a:solidFill>
              <a:srgbClr val="08080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37" name="Freeform 17">
            <a:extLst>
              <a:ext uri="{FF2B5EF4-FFF2-40B4-BE49-F238E27FC236}">
                <a16:creationId xmlns:a16="http://schemas.microsoft.com/office/drawing/2014/main" id="{A097BC6C-E08D-43CA-A8F4-9C6E91BD3249}"/>
              </a:ext>
            </a:extLst>
          </xdr:cNvPr>
          <xdr:cNvSpPr>
            <a:spLocks/>
          </xdr:cNvSpPr>
        </xdr:nvSpPr>
        <xdr:spPr bwMode="auto">
          <a:xfrm>
            <a:off x="3447083" y="3760651"/>
            <a:ext cx="990600" cy="546100"/>
          </a:xfrm>
          <a:custGeom>
            <a:avLst/>
            <a:gdLst>
              <a:gd name="T0" fmla="*/ 0 w 624"/>
              <a:gd name="T1" fmla="*/ 0 h 344"/>
              <a:gd name="T2" fmla="*/ 8 w 624"/>
              <a:gd name="T3" fmla="*/ 7 h 344"/>
              <a:gd name="T4" fmla="*/ 16 w 624"/>
              <a:gd name="T5" fmla="*/ 16 h 344"/>
              <a:gd name="T6" fmla="*/ 24 w 624"/>
              <a:gd name="T7" fmla="*/ 23 h 344"/>
              <a:gd name="T8" fmla="*/ 30 w 624"/>
              <a:gd name="T9" fmla="*/ 30 h 344"/>
              <a:gd name="T10" fmla="*/ 38 w 624"/>
              <a:gd name="T11" fmla="*/ 37 h 344"/>
              <a:gd name="T12" fmla="*/ 46 w 624"/>
              <a:gd name="T13" fmla="*/ 44 h 344"/>
              <a:gd name="T14" fmla="*/ 54 w 624"/>
              <a:gd name="T15" fmla="*/ 53 h 344"/>
              <a:gd name="T16" fmla="*/ 62 w 624"/>
              <a:gd name="T17" fmla="*/ 60 h 344"/>
              <a:gd name="T18" fmla="*/ 70 w 624"/>
              <a:gd name="T19" fmla="*/ 68 h 344"/>
              <a:gd name="T20" fmla="*/ 78 w 624"/>
              <a:gd name="T21" fmla="*/ 75 h 344"/>
              <a:gd name="T22" fmla="*/ 86 w 624"/>
              <a:gd name="T23" fmla="*/ 82 h 344"/>
              <a:gd name="T24" fmla="*/ 94 w 624"/>
              <a:gd name="T25" fmla="*/ 89 h 344"/>
              <a:gd name="T26" fmla="*/ 102 w 624"/>
              <a:gd name="T27" fmla="*/ 94 h 344"/>
              <a:gd name="T28" fmla="*/ 113 w 624"/>
              <a:gd name="T29" fmla="*/ 101 h 344"/>
              <a:gd name="T30" fmla="*/ 121 w 624"/>
              <a:gd name="T31" fmla="*/ 108 h 344"/>
              <a:gd name="T32" fmla="*/ 129 w 624"/>
              <a:gd name="T33" fmla="*/ 115 h 344"/>
              <a:gd name="T34" fmla="*/ 137 w 624"/>
              <a:gd name="T35" fmla="*/ 123 h 344"/>
              <a:gd name="T36" fmla="*/ 147 w 624"/>
              <a:gd name="T37" fmla="*/ 128 h 344"/>
              <a:gd name="T38" fmla="*/ 156 w 624"/>
              <a:gd name="T39" fmla="*/ 135 h 344"/>
              <a:gd name="T40" fmla="*/ 164 w 624"/>
              <a:gd name="T41" fmla="*/ 140 h 344"/>
              <a:gd name="T42" fmla="*/ 174 w 624"/>
              <a:gd name="T43" fmla="*/ 147 h 344"/>
              <a:gd name="T44" fmla="*/ 182 w 624"/>
              <a:gd name="T45" fmla="*/ 153 h 344"/>
              <a:gd name="T46" fmla="*/ 193 w 624"/>
              <a:gd name="T47" fmla="*/ 160 h 344"/>
              <a:gd name="T48" fmla="*/ 201 w 624"/>
              <a:gd name="T49" fmla="*/ 165 h 344"/>
              <a:gd name="T50" fmla="*/ 212 w 624"/>
              <a:gd name="T51" fmla="*/ 172 h 344"/>
              <a:gd name="T52" fmla="*/ 220 w 624"/>
              <a:gd name="T53" fmla="*/ 178 h 344"/>
              <a:gd name="T54" fmla="*/ 230 w 624"/>
              <a:gd name="T55" fmla="*/ 183 h 344"/>
              <a:gd name="T56" fmla="*/ 238 w 624"/>
              <a:gd name="T57" fmla="*/ 190 h 344"/>
              <a:gd name="T58" fmla="*/ 249 w 624"/>
              <a:gd name="T59" fmla="*/ 195 h 344"/>
              <a:gd name="T60" fmla="*/ 260 w 624"/>
              <a:gd name="T61" fmla="*/ 201 h 344"/>
              <a:gd name="T62" fmla="*/ 271 w 624"/>
              <a:gd name="T63" fmla="*/ 206 h 344"/>
              <a:gd name="T64" fmla="*/ 279 w 624"/>
              <a:gd name="T65" fmla="*/ 211 h 344"/>
              <a:gd name="T66" fmla="*/ 289 w 624"/>
              <a:gd name="T67" fmla="*/ 217 h 344"/>
              <a:gd name="T68" fmla="*/ 300 w 624"/>
              <a:gd name="T69" fmla="*/ 222 h 344"/>
              <a:gd name="T70" fmla="*/ 311 w 624"/>
              <a:gd name="T71" fmla="*/ 227 h 344"/>
              <a:gd name="T72" fmla="*/ 321 w 624"/>
              <a:gd name="T73" fmla="*/ 233 h 344"/>
              <a:gd name="T74" fmla="*/ 332 w 624"/>
              <a:gd name="T75" fmla="*/ 238 h 344"/>
              <a:gd name="T76" fmla="*/ 343 w 624"/>
              <a:gd name="T77" fmla="*/ 243 h 344"/>
              <a:gd name="T78" fmla="*/ 353 w 624"/>
              <a:gd name="T79" fmla="*/ 249 h 344"/>
              <a:gd name="T80" fmla="*/ 364 w 624"/>
              <a:gd name="T81" fmla="*/ 254 h 344"/>
              <a:gd name="T82" fmla="*/ 375 w 624"/>
              <a:gd name="T83" fmla="*/ 257 h 344"/>
              <a:gd name="T84" fmla="*/ 386 w 624"/>
              <a:gd name="T85" fmla="*/ 263 h 344"/>
              <a:gd name="T86" fmla="*/ 396 w 624"/>
              <a:gd name="T87" fmla="*/ 268 h 344"/>
              <a:gd name="T88" fmla="*/ 407 w 624"/>
              <a:gd name="T89" fmla="*/ 272 h 344"/>
              <a:gd name="T90" fmla="*/ 418 w 624"/>
              <a:gd name="T91" fmla="*/ 277 h 344"/>
              <a:gd name="T92" fmla="*/ 428 w 624"/>
              <a:gd name="T93" fmla="*/ 282 h 344"/>
              <a:gd name="T94" fmla="*/ 442 w 624"/>
              <a:gd name="T95" fmla="*/ 286 h 344"/>
              <a:gd name="T96" fmla="*/ 452 w 624"/>
              <a:gd name="T97" fmla="*/ 291 h 344"/>
              <a:gd name="T98" fmla="*/ 463 w 624"/>
              <a:gd name="T99" fmla="*/ 295 h 344"/>
              <a:gd name="T100" fmla="*/ 477 w 624"/>
              <a:gd name="T101" fmla="*/ 298 h 344"/>
              <a:gd name="T102" fmla="*/ 487 w 624"/>
              <a:gd name="T103" fmla="*/ 304 h 344"/>
              <a:gd name="T104" fmla="*/ 501 w 624"/>
              <a:gd name="T105" fmla="*/ 307 h 344"/>
              <a:gd name="T106" fmla="*/ 511 w 624"/>
              <a:gd name="T107" fmla="*/ 311 h 344"/>
              <a:gd name="T108" fmla="*/ 525 w 624"/>
              <a:gd name="T109" fmla="*/ 314 h 344"/>
              <a:gd name="T110" fmla="*/ 535 w 624"/>
              <a:gd name="T111" fmla="*/ 320 h 344"/>
              <a:gd name="T112" fmla="*/ 549 w 624"/>
              <a:gd name="T113" fmla="*/ 323 h 344"/>
              <a:gd name="T114" fmla="*/ 559 w 624"/>
              <a:gd name="T115" fmla="*/ 327 h 344"/>
              <a:gd name="T116" fmla="*/ 573 w 624"/>
              <a:gd name="T117" fmla="*/ 330 h 344"/>
              <a:gd name="T118" fmla="*/ 586 w 624"/>
              <a:gd name="T119" fmla="*/ 334 h 344"/>
              <a:gd name="T120" fmla="*/ 597 w 624"/>
              <a:gd name="T121" fmla="*/ 337 h 344"/>
              <a:gd name="T122" fmla="*/ 610 w 624"/>
              <a:gd name="T123" fmla="*/ 341 h 344"/>
              <a:gd name="T124" fmla="*/ 624 w 624"/>
              <a:gd name="T125" fmla="*/ 344 h 344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0" t="0" r="r" b="b"/>
            <a:pathLst>
              <a:path w="624" h="344">
                <a:moveTo>
                  <a:pt x="0" y="0"/>
                </a:moveTo>
                <a:lnTo>
                  <a:pt x="8" y="7"/>
                </a:lnTo>
                <a:lnTo>
                  <a:pt x="16" y="16"/>
                </a:lnTo>
                <a:lnTo>
                  <a:pt x="24" y="23"/>
                </a:lnTo>
                <a:lnTo>
                  <a:pt x="30" y="30"/>
                </a:lnTo>
                <a:lnTo>
                  <a:pt x="38" y="37"/>
                </a:lnTo>
                <a:lnTo>
                  <a:pt x="46" y="44"/>
                </a:lnTo>
                <a:lnTo>
                  <a:pt x="54" y="53"/>
                </a:lnTo>
                <a:lnTo>
                  <a:pt x="62" y="60"/>
                </a:lnTo>
                <a:lnTo>
                  <a:pt x="70" y="68"/>
                </a:lnTo>
                <a:lnTo>
                  <a:pt x="78" y="75"/>
                </a:lnTo>
                <a:lnTo>
                  <a:pt x="86" y="82"/>
                </a:lnTo>
                <a:lnTo>
                  <a:pt x="94" y="89"/>
                </a:lnTo>
                <a:lnTo>
                  <a:pt x="102" y="94"/>
                </a:lnTo>
                <a:lnTo>
                  <a:pt x="113" y="101"/>
                </a:lnTo>
                <a:lnTo>
                  <a:pt x="121" y="108"/>
                </a:lnTo>
                <a:lnTo>
                  <a:pt x="129" y="115"/>
                </a:lnTo>
                <a:lnTo>
                  <a:pt x="137" y="123"/>
                </a:lnTo>
                <a:lnTo>
                  <a:pt x="147" y="128"/>
                </a:lnTo>
                <a:lnTo>
                  <a:pt x="156" y="135"/>
                </a:lnTo>
                <a:lnTo>
                  <a:pt x="164" y="140"/>
                </a:lnTo>
                <a:lnTo>
                  <a:pt x="174" y="147"/>
                </a:lnTo>
                <a:lnTo>
                  <a:pt x="182" y="153"/>
                </a:lnTo>
                <a:lnTo>
                  <a:pt x="193" y="160"/>
                </a:lnTo>
                <a:lnTo>
                  <a:pt x="201" y="165"/>
                </a:lnTo>
                <a:lnTo>
                  <a:pt x="212" y="172"/>
                </a:lnTo>
                <a:lnTo>
                  <a:pt x="220" y="178"/>
                </a:lnTo>
                <a:lnTo>
                  <a:pt x="230" y="183"/>
                </a:lnTo>
                <a:lnTo>
                  <a:pt x="238" y="190"/>
                </a:lnTo>
                <a:lnTo>
                  <a:pt x="249" y="195"/>
                </a:lnTo>
                <a:lnTo>
                  <a:pt x="260" y="201"/>
                </a:lnTo>
                <a:lnTo>
                  <a:pt x="271" y="206"/>
                </a:lnTo>
                <a:lnTo>
                  <a:pt x="279" y="211"/>
                </a:lnTo>
                <a:lnTo>
                  <a:pt x="289" y="217"/>
                </a:lnTo>
                <a:lnTo>
                  <a:pt x="300" y="222"/>
                </a:lnTo>
                <a:lnTo>
                  <a:pt x="311" y="227"/>
                </a:lnTo>
                <a:lnTo>
                  <a:pt x="321" y="233"/>
                </a:lnTo>
                <a:lnTo>
                  <a:pt x="332" y="238"/>
                </a:lnTo>
                <a:lnTo>
                  <a:pt x="343" y="243"/>
                </a:lnTo>
                <a:lnTo>
                  <a:pt x="353" y="249"/>
                </a:lnTo>
                <a:lnTo>
                  <a:pt x="364" y="254"/>
                </a:lnTo>
                <a:lnTo>
                  <a:pt x="375" y="257"/>
                </a:lnTo>
                <a:lnTo>
                  <a:pt x="386" y="263"/>
                </a:lnTo>
                <a:lnTo>
                  <a:pt x="396" y="268"/>
                </a:lnTo>
                <a:lnTo>
                  <a:pt x="407" y="272"/>
                </a:lnTo>
                <a:lnTo>
                  <a:pt x="418" y="277"/>
                </a:lnTo>
                <a:lnTo>
                  <a:pt x="428" y="282"/>
                </a:lnTo>
                <a:lnTo>
                  <a:pt x="442" y="286"/>
                </a:lnTo>
                <a:lnTo>
                  <a:pt x="452" y="291"/>
                </a:lnTo>
                <a:lnTo>
                  <a:pt x="463" y="295"/>
                </a:lnTo>
                <a:lnTo>
                  <a:pt x="477" y="298"/>
                </a:lnTo>
                <a:lnTo>
                  <a:pt x="487" y="304"/>
                </a:lnTo>
                <a:lnTo>
                  <a:pt x="501" y="307"/>
                </a:lnTo>
                <a:lnTo>
                  <a:pt x="511" y="311"/>
                </a:lnTo>
                <a:lnTo>
                  <a:pt x="525" y="314"/>
                </a:lnTo>
                <a:lnTo>
                  <a:pt x="535" y="320"/>
                </a:lnTo>
                <a:lnTo>
                  <a:pt x="549" y="323"/>
                </a:lnTo>
                <a:lnTo>
                  <a:pt x="559" y="327"/>
                </a:lnTo>
                <a:lnTo>
                  <a:pt x="573" y="330"/>
                </a:lnTo>
                <a:lnTo>
                  <a:pt x="586" y="334"/>
                </a:lnTo>
                <a:lnTo>
                  <a:pt x="597" y="337"/>
                </a:lnTo>
                <a:lnTo>
                  <a:pt x="610" y="341"/>
                </a:lnTo>
                <a:lnTo>
                  <a:pt x="624" y="344"/>
                </a:lnTo>
              </a:path>
            </a:pathLst>
          </a:custGeom>
          <a:noFill/>
          <a:ln w="20638">
            <a:solidFill>
              <a:srgbClr val="080808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38" name="Line 18">
            <a:extLst>
              <a:ext uri="{FF2B5EF4-FFF2-40B4-BE49-F238E27FC236}">
                <a16:creationId xmlns:a16="http://schemas.microsoft.com/office/drawing/2014/main" id="{4F2E0FEF-0B3B-4839-875C-5A81AE005E95}"/>
              </a:ext>
            </a:extLst>
          </xdr:cNvPr>
          <xdr:cNvSpPr>
            <a:spLocks noChangeShapeType="1"/>
          </xdr:cNvSpPr>
        </xdr:nvSpPr>
        <xdr:spPr bwMode="auto">
          <a:xfrm>
            <a:off x="3439146" y="3749538"/>
            <a:ext cx="7938" cy="11113"/>
          </a:xfrm>
          <a:prstGeom prst="line">
            <a:avLst/>
          </a:prstGeom>
          <a:noFill/>
          <a:ln w="20638">
            <a:solidFill>
              <a:srgbClr val="08080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39" name="Line 19">
            <a:extLst>
              <a:ext uri="{FF2B5EF4-FFF2-40B4-BE49-F238E27FC236}">
                <a16:creationId xmlns:a16="http://schemas.microsoft.com/office/drawing/2014/main" id="{19836F98-B892-44E2-B04B-D9A9831AC7FF}"/>
              </a:ext>
            </a:extLst>
          </xdr:cNvPr>
          <xdr:cNvSpPr>
            <a:spLocks noChangeShapeType="1"/>
          </xdr:cNvSpPr>
        </xdr:nvSpPr>
        <xdr:spPr bwMode="auto">
          <a:xfrm>
            <a:off x="4437683" y="4306751"/>
            <a:ext cx="20638" cy="6350"/>
          </a:xfrm>
          <a:prstGeom prst="line">
            <a:avLst/>
          </a:prstGeom>
          <a:noFill/>
          <a:ln w="20638">
            <a:solidFill>
              <a:srgbClr val="08080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40" name="Right Brace 39">
            <a:extLst>
              <a:ext uri="{FF2B5EF4-FFF2-40B4-BE49-F238E27FC236}">
                <a16:creationId xmlns:a16="http://schemas.microsoft.com/office/drawing/2014/main" id="{B28C7DBA-AAFB-4907-A8B9-0D8A3EF1A33F}"/>
              </a:ext>
            </a:extLst>
          </xdr:cNvPr>
          <xdr:cNvSpPr/>
        </xdr:nvSpPr>
        <xdr:spPr>
          <a:xfrm rot="16200000">
            <a:off x="3129583" y="3572370"/>
            <a:ext cx="197057" cy="956361"/>
          </a:xfrm>
          <a:prstGeom prst="rightBrace">
            <a:avLst>
              <a:gd name="adj1" fmla="val 63454"/>
              <a:gd name="adj2" fmla="val 31613"/>
            </a:avLst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wrap="square" rtlCol="0" anchor="ctr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41" name="TextBox 6">
            <a:extLst>
              <a:ext uri="{FF2B5EF4-FFF2-40B4-BE49-F238E27FC236}">
                <a16:creationId xmlns:a16="http://schemas.microsoft.com/office/drawing/2014/main" id="{88F080F4-E1A1-4801-BBCE-FCA98F87099F}"/>
              </a:ext>
            </a:extLst>
          </xdr:cNvPr>
          <xdr:cNvSpPr txBox="1"/>
        </xdr:nvSpPr>
        <xdr:spPr>
          <a:xfrm>
            <a:off x="2748319" y="3704723"/>
            <a:ext cx="593431" cy="25391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pPr algn="ctr"/>
            <a:r>
              <a:rPr lang="fi-FI" sz="1050"/>
              <a:t>z=1,30</a:t>
            </a:r>
            <a:endParaRPr lang="en-US" sz="1050"/>
          </a:p>
        </xdr:txBody>
      </xdr:sp>
      <xdr:sp macro="" textlink="">
        <xdr:nvSpPr>
          <xdr:cNvPr id="42" name="Line 20">
            <a:extLst>
              <a:ext uri="{FF2B5EF4-FFF2-40B4-BE49-F238E27FC236}">
                <a16:creationId xmlns:a16="http://schemas.microsoft.com/office/drawing/2014/main" id="{D679B35E-5B0E-4249-BFAB-12572DF5380B}"/>
              </a:ext>
            </a:extLst>
          </xdr:cNvPr>
          <xdr:cNvSpPr>
            <a:spLocks noChangeShapeType="1"/>
          </xdr:cNvSpPr>
        </xdr:nvSpPr>
        <xdr:spPr bwMode="auto">
          <a:xfrm flipV="1">
            <a:off x="1483568" y="4209975"/>
            <a:ext cx="2222723" cy="11113"/>
          </a:xfrm>
          <a:prstGeom prst="line">
            <a:avLst/>
          </a:prstGeom>
          <a:noFill/>
          <a:ln w="12700">
            <a:solidFill>
              <a:srgbClr val="FF0066"/>
            </a:solidFill>
            <a:round/>
            <a:headEnd type="triangle" w="med" len="med"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endParaRPr lang="en-US"/>
          </a:p>
        </xdr:txBody>
      </xdr:sp>
    </xdr:grpSp>
    <xdr:clientData/>
  </xdr:twoCellAnchor>
  <xdr:twoCellAnchor>
    <xdr:from>
      <xdr:col>7</xdr:col>
      <xdr:colOff>290271</xdr:colOff>
      <xdr:row>38</xdr:row>
      <xdr:rowOff>12700</xdr:rowOff>
    </xdr:from>
    <xdr:to>
      <xdr:col>13</xdr:col>
      <xdr:colOff>217246</xdr:colOff>
      <xdr:row>43</xdr:row>
      <xdr:rowOff>83736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id="{C921E423-759F-4643-8804-95983A3BA1C9}"/>
            </a:ext>
          </a:extLst>
        </xdr:cNvPr>
        <xdr:cNvGrpSpPr/>
      </xdr:nvGrpSpPr>
      <xdr:grpSpPr>
        <a:xfrm>
          <a:off x="10958271" y="10477500"/>
          <a:ext cx="3584575" cy="1544236"/>
          <a:chOff x="4932040" y="2373935"/>
          <a:chExt cx="3584575" cy="1544236"/>
        </a:xfrm>
      </xdr:grpSpPr>
      <xdr:grpSp>
        <xdr:nvGrpSpPr>
          <xdr:cNvPr id="44" name="Group 43">
            <a:extLst>
              <a:ext uri="{FF2B5EF4-FFF2-40B4-BE49-F238E27FC236}">
                <a16:creationId xmlns:a16="http://schemas.microsoft.com/office/drawing/2014/main" id="{443096EE-4B6D-461A-8810-B2D74E28D1BF}"/>
              </a:ext>
            </a:extLst>
          </xdr:cNvPr>
          <xdr:cNvGrpSpPr/>
        </xdr:nvGrpSpPr>
        <xdr:grpSpPr>
          <a:xfrm>
            <a:off x="4932040" y="2373935"/>
            <a:ext cx="3584575" cy="1544236"/>
            <a:chOff x="4932040" y="2373935"/>
            <a:chExt cx="3584575" cy="1544236"/>
          </a:xfrm>
        </xdr:grpSpPr>
        <xdr:sp macro="" textlink="">
          <xdr:nvSpPr>
            <xdr:cNvPr id="46" name="Rectangle 45">
              <a:extLst>
                <a:ext uri="{FF2B5EF4-FFF2-40B4-BE49-F238E27FC236}">
                  <a16:creationId xmlns:a16="http://schemas.microsoft.com/office/drawing/2014/main" id="{332481B4-523E-43CB-A664-0AFEB41FD03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248078" y="3335960"/>
              <a:ext cx="762000" cy="582211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 lIns="90488" tIns="44450" rIns="90488" bIns="4445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9pPr>
            </a:lstStyle>
            <a:p>
              <a:pPr algn="ctr">
                <a:spcBef>
                  <a:spcPct val="0"/>
                </a:spcBef>
                <a:buFontTx/>
                <a:buNone/>
              </a:pPr>
              <a:r>
                <a:rPr lang="en-GB" altLang="en-US" sz="1600"/>
                <a:t>T</a:t>
              </a:r>
              <a:r>
                <a:rPr lang="en-GB" altLang="en-US" sz="1200" baseline="-25000"/>
                <a:t>E</a:t>
              </a:r>
              <a:endParaRPr lang="en-GB" altLang="en-US" sz="1600"/>
            </a:p>
            <a:p>
              <a:pPr algn="ctr">
                <a:spcBef>
                  <a:spcPct val="0"/>
                </a:spcBef>
                <a:buFontTx/>
                <a:buNone/>
              </a:pPr>
              <a:r>
                <a:rPr lang="en-GB" altLang="en-US" sz="1600"/>
                <a:t>43,17</a:t>
              </a:r>
              <a:endParaRPr lang="en-GB" altLang="en-US" sz="2800"/>
            </a:p>
          </xdr:txBody>
        </xdr:sp>
        <xdr:sp macro="" textlink="">
          <xdr:nvSpPr>
            <xdr:cNvPr id="47" name="Line 7">
              <a:extLst>
                <a:ext uri="{FF2B5EF4-FFF2-40B4-BE49-F238E27FC236}">
                  <a16:creationId xmlns:a16="http://schemas.microsoft.com/office/drawing/2014/main" id="{3CC1A987-BB34-4B8C-8074-F6C9601EAC5A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4932040" y="3364535"/>
              <a:ext cx="3505200" cy="0"/>
            </a:xfrm>
            <a:prstGeom prst="line">
              <a:avLst/>
            </a:prstGeom>
            <a:noFill/>
            <a:ln w="38100">
              <a:solidFill>
                <a:schemeClr val="tx1"/>
              </a:solidFill>
              <a:round/>
              <a:headEnd type="none" w="sm" len="sm"/>
              <a:tailEnd type="none" w="sm" len="sm"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9pPr>
            </a:lstStyle>
            <a:p>
              <a:endParaRPr lang="en-US"/>
            </a:p>
          </xdr:txBody>
        </xdr:sp>
        <xdr:sp macro="" textlink="">
          <xdr:nvSpPr>
            <xdr:cNvPr id="48" name="Rectangle 47">
              <a:extLst>
                <a:ext uri="{FF2B5EF4-FFF2-40B4-BE49-F238E27FC236}">
                  <a16:creationId xmlns:a16="http://schemas.microsoft.com/office/drawing/2014/main" id="{4AE52FF6-F3A5-4FEA-ACB7-794268CB459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208640" y="3320085"/>
              <a:ext cx="307975" cy="363538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 lIns="90488" tIns="44450" rIns="90488" bIns="4445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9pPr>
            </a:lstStyle>
            <a:p>
              <a:pPr>
                <a:spcBef>
                  <a:spcPct val="0"/>
                </a:spcBef>
                <a:buFontTx/>
                <a:buNone/>
              </a:pPr>
              <a:r>
                <a:rPr lang="en-GB" altLang="en-US" sz="1800"/>
                <a:t>t.</a:t>
              </a:r>
              <a:endParaRPr lang="en-GB" altLang="en-US" sz="2800">
                <a:latin typeface="Times New Roman" panose="02020603050405020304" pitchFamily="18" charset="0"/>
              </a:endParaRPr>
            </a:p>
          </xdr:txBody>
        </xdr:sp>
        <xdr:sp macro="" textlink="">
          <xdr:nvSpPr>
            <xdr:cNvPr id="49" name="Line 9">
              <a:extLst>
                <a:ext uri="{FF2B5EF4-FFF2-40B4-BE49-F238E27FC236}">
                  <a16:creationId xmlns:a16="http://schemas.microsoft.com/office/drawing/2014/main" id="{35A3BA75-5B90-4F68-8F5A-1A7DDA47538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630665" y="2373935"/>
              <a:ext cx="0" cy="990600"/>
            </a:xfrm>
            <a:prstGeom prst="line">
              <a:avLst/>
            </a:prstGeom>
            <a:noFill/>
            <a:ln w="28575">
              <a:solidFill>
                <a:schemeClr val="tx1"/>
              </a:solidFill>
              <a:prstDash val="sysDot"/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 anchor="ctr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9pPr>
            </a:lstStyle>
            <a:p>
              <a:endParaRPr lang="en-US"/>
            </a:p>
          </xdr:txBody>
        </xdr:sp>
        <xdr:sp macro="" textlink="">
          <xdr:nvSpPr>
            <xdr:cNvPr id="50" name="Freeform 11">
              <a:extLst>
                <a:ext uri="{FF2B5EF4-FFF2-40B4-BE49-F238E27FC236}">
                  <a16:creationId xmlns:a16="http://schemas.microsoft.com/office/drawing/2014/main" id="{1135A965-9B09-4B33-B504-8ABA31307810}"/>
                </a:ext>
              </a:extLst>
            </xdr:cNvPr>
            <xdr:cNvSpPr>
              <a:spLocks/>
            </xdr:cNvSpPr>
          </xdr:nvSpPr>
          <xdr:spPr bwMode="auto">
            <a:xfrm>
              <a:off x="5989315" y="2391398"/>
              <a:ext cx="1317625" cy="363538"/>
            </a:xfrm>
            <a:custGeom>
              <a:avLst/>
              <a:gdLst>
                <a:gd name="T0" fmla="*/ 0 w 830"/>
                <a:gd name="T1" fmla="*/ 229 h 229"/>
                <a:gd name="T2" fmla="*/ 14 w 830"/>
                <a:gd name="T3" fmla="*/ 215 h 229"/>
                <a:gd name="T4" fmla="*/ 27 w 830"/>
                <a:gd name="T5" fmla="*/ 201 h 229"/>
                <a:gd name="T6" fmla="*/ 41 w 830"/>
                <a:gd name="T7" fmla="*/ 186 h 229"/>
                <a:gd name="T8" fmla="*/ 54 w 830"/>
                <a:gd name="T9" fmla="*/ 174 h 229"/>
                <a:gd name="T10" fmla="*/ 67 w 830"/>
                <a:gd name="T11" fmla="*/ 162 h 229"/>
                <a:gd name="T12" fmla="*/ 81 w 830"/>
                <a:gd name="T13" fmla="*/ 149 h 229"/>
                <a:gd name="T14" fmla="*/ 94 w 830"/>
                <a:gd name="T15" fmla="*/ 137 h 229"/>
                <a:gd name="T16" fmla="*/ 107 w 830"/>
                <a:gd name="T17" fmla="*/ 126 h 229"/>
                <a:gd name="T18" fmla="*/ 121 w 830"/>
                <a:gd name="T19" fmla="*/ 115 h 229"/>
                <a:gd name="T20" fmla="*/ 134 w 830"/>
                <a:gd name="T21" fmla="*/ 105 h 229"/>
                <a:gd name="T22" fmla="*/ 148 w 830"/>
                <a:gd name="T23" fmla="*/ 96 h 229"/>
                <a:gd name="T24" fmla="*/ 161 w 830"/>
                <a:gd name="T25" fmla="*/ 85 h 229"/>
                <a:gd name="T26" fmla="*/ 174 w 830"/>
                <a:gd name="T27" fmla="*/ 78 h 229"/>
                <a:gd name="T28" fmla="*/ 188 w 830"/>
                <a:gd name="T29" fmla="*/ 69 h 229"/>
                <a:gd name="T30" fmla="*/ 201 w 830"/>
                <a:gd name="T31" fmla="*/ 60 h 229"/>
                <a:gd name="T32" fmla="*/ 214 w 830"/>
                <a:gd name="T33" fmla="*/ 53 h 229"/>
                <a:gd name="T34" fmla="*/ 228 w 830"/>
                <a:gd name="T35" fmla="*/ 46 h 229"/>
                <a:gd name="T36" fmla="*/ 241 w 830"/>
                <a:gd name="T37" fmla="*/ 41 h 229"/>
                <a:gd name="T38" fmla="*/ 255 w 830"/>
                <a:gd name="T39" fmla="*/ 34 h 229"/>
                <a:gd name="T40" fmla="*/ 268 w 830"/>
                <a:gd name="T41" fmla="*/ 28 h 229"/>
                <a:gd name="T42" fmla="*/ 281 w 830"/>
                <a:gd name="T43" fmla="*/ 23 h 229"/>
                <a:gd name="T44" fmla="*/ 295 w 830"/>
                <a:gd name="T45" fmla="*/ 20 h 229"/>
                <a:gd name="T46" fmla="*/ 308 w 830"/>
                <a:gd name="T47" fmla="*/ 16 h 229"/>
                <a:gd name="T48" fmla="*/ 321 w 830"/>
                <a:gd name="T49" fmla="*/ 12 h 229"/>
                <a:gd name="T50" fmla="*/ 335 w 830"/>
                <a:gd name="T51" fmla="*/ 9 h 229"/>
                <a:gd name="T52" fmla="*/ 348 w 830"/>
                <a:gd name="T53" fmla="*/ 5 h 229"/>
                <a:gd name="T54" fmla="*/ 362 w 830"/>
                <a:gd name="T55" fmla="*/ 4 h 229"/>
                <a:gd name="T56" fmla="*/ 375 w 830"/>
                <a:gd name="T57" fmla="*/ 2 h 229"/>
                <a:gd name="T58" fmla="*/ 388 w 830"/>
                <a:gd name="T59" fmla="*/ 2 h 229"/>
                <a:gd name="T60" fmla="*/ 402 w 830"/>
                <a:gd name="T61" fmla="*/ 0 h 229"/>
                <a:gd name="T62" fmla="*/ 415 w 830"/>
                <a:gd name="T63" fmla="*/ 0 h 229"/>
                <a:gd name="T64" fmla="*/ 428 w 830"/>
                <a:gd name="T65" fmla="*/ 0 h 229"/>
                <a:gd name="T66" fmla="*/ 442 w 830"/>
                <a:gd name="T67" fmla="*/ 2 h 229"/>
                <a:gd name="T68" fmla="*/ 455 w 830"/>
                <a:gd name="T69" fmla="*/ 2 h 229"/>
                <a:gd name="T70" fmla="*/ 469 w 830"/>
                <a:gd name="T71" fmla="*/ 4 h 229"/>
                <a:gd name="T72" fmla="*/ 482 w 830"/>
                <a:gd name="T73" fmla="*/ 5 h 229"/>
                <a:gd name="T74" fmla="*/ 495 w 830"/>
                <a:gd name="T75" fmla="*/ 9 h 229"/>
                <a:gd name="T76" fmla="*/ 509 w 830"/>
                <a:gd name="T77" fmla="*/ 12 h 229"/>
                <a:gd name="T78" fmla="*/ 522 w 830"/>
                <a:gd name="T79" fmla="*/ 16 h 229"/>
                <a:gd name="T80" fmla="*/ 535 w 830"/>
                <a:gd name="T81" fmla="*/ 20 h 229"/>
                <a:gd name="T82" fmla="*/ 549 w 830"/>
                <a:gd name="T83" fmla="*/ 23 h 229"/>
                <a:gd name="T84" fmla="*/ 562 w 830"/>
                <a:gd name="T85" fmla="*/ 28 h 229"/>
                <a:gd name="T86" fmla="*/ 576 w 830"/>
                <a:gd name="T87" fmla="*/ 34 h 229"/>
                <a:gd name="T88" fmla="*/ 589 w 830"/>
                <a:gd name="T89" fmla="*/ 41 h 229"/>
                <a:gd name="T90" fmla="*/ 602 w 830"/>
                <a:gd name="T91" fmla="*/ 46 h 229"/>
                <a:gd name="T92" fmla="*/ 616 w 830"/>
                <a:gd name="T93" fmla="*/ 53 h 229"/>
                <a:gd name="T94" fmla="*/ 629 w 830"/>
                <a:gd name="T95" fmla="*/ 60 h 229"/>
                <a:gd name="T96" fmla="*/ 642 w 830"/>
                <a:gd name="T97" fmla="*/ 69 h 229"/>
                <a:gd name="T98" fmla="*/ 656 w 830"/>
                <a:gd name="T99" fmla="*/ 78 h 229"/>
                <a:gd name="T100" fmla="*/ 669 w 830"/>
                <a:gd name="T101" fmla="*/ 85 h 229"/>
                <a:gd name="T102" fmla="*/ 683 w 830"/>
                <a:gd name="T103" fmla="*/ 96 h 229"/>
                <a:gd name="T104" fmla="*/ 696 w 830"/>
                <a:gd name="T105" fmla="*/ 105 h 229"/>
                <a:gd name="T106" fmla="*/ 709 w 830"/>
                <a:gd name="T107" fmla="*/ 115 h 229"/>
                <a:gd name="T108" fmla="*/ 723 w 830"/>
                <a:gd name="T109" fmla="*/ 126 h 229"/>
                <a:gd name="T110" fmla="*/ 736 w 830"/>
                <a:gd name="T111" fmla="*/ 137 h 229"/>
                <a:gd name="T112" fmla="*/ 749 w 830"/>
                <a:gd name="T113" fmla="*/ 149 h 229"/>
                <a:gd name="T114" fmla="*/ 763 w 830"/>
                <a:gd name="T115" fmla="*/ 162 h 229"/>
                <a:gd name="T116" fmla="*/ 776 w 830"/>
                <a:gd name="T117" fmla="*/ 174 h 229"/>
                <a:gd name="T118" fmla="*/ 790 w 830"/>
                <a:gd name="T119" fmla="*/ 186 h 229"/>
                <a:gd name="T120" fmla="*/ 803 w 830"/>
                <a:gd name="T121" fmla="*/ 201 h 229"/>
                <a:gd name="T122" fmla="*/ 816 w 830"/>
                <a:gd name="T123" fmla="*/ 215 h 229"/>
                <a:gd name="T124" fmla="*/ 830 w 830"/>
                <a:gd name="T125" fmla="*/ 229 h 229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  <a:gd name="T186" fmla="*/ 0 60000 65536"/>
                <a:gd name="T187" fmla="*/ 0 60000 65536"/>
                <a:gd name="T188" fmla="*/ 0 60000 65536"/>
              </a:gdLst>
              <a:ahLst/>
              <a:cxnLst>
                <a:cxn ang="T126">
                  <a:pos x="T0" y="T1"/>
                </a:cxn>
                <a:cxn ang="T127">
                  <a:pos x="T2" y="T3"/>
                </a:cxn>
                <a:cxn ang="T128">
                  <a:pos x="T4" y="T5"/>
                </a:cxn>
                <a:cxn ang="T129">
                  <a:pos x="T6" y="T7"/>
                </a:cxn>
                <a:cxn ang="T130">
                  <a:pos x="T8" y="T9"/>
                </a:cxn>
                <a:cxn ang="T131">
                  <a:pos x="T10" y="T11"/>
                </a:cxn>
                <a:cxn ang="T132">
                  <a:pos x="T12" y="T13"/>
                </a:cxn>
                <a:cxn ang="T133">
                  <a:pos x="T14" y="T15"/>
                </a:cxn>
                <a:cxn ang="T134">
                  <a:pos x="T16" y="T17"/>
                </a:cxn>
                <a:cxn ang="T135">
                  <a:pos x="T18" y="T19"/>
                </a:cxn>
                <a:cxn ang="T136">
                  <a:pos x="T20" y="T21"/>
                </a:cxn>
                <a:cxn ang="T137">
                  <a:pos x="T22" y="T23"/>
                </a:cxn>
                <a:cxn ang="T138">
                  <a:pos x="T24" y="T25"/>
                </a:cxn>
                <a:cxn ang="T139">
                  <a:pos x="T26" y="T27"/>
                </a:cxn>
                <a:cxn ang="T140">
                  <a:pos x="T28" y="T29"/>
                </a:cxn>
                <a:cxn ang="T141">
                  <a:pos x="T30" y="T31"/>
                </a:cxn>
                <a:cxn ang="T142">
                  <a:pos x="T32" y="T33"/>
                </a:cxn>
                <a:cxn ang="T143">
                  <a:pos x="T34" y="T35"/>
                </a:cxn>
                <a:cxn ang="T144">
                  <a:pos x="T36" y="T37"/>
                </a:cxn>
                <a:cxn ang="T145">
                  <a:pos x="T38" y="T39"/>
                </a:cxn>
                <a:cxn ang="T146">
                  <a:pos x="T40" y="T41"/>
                </a:cxn>
                <a:cxn ang="T147">
                  <a:pos x="T42" y="T43"/>
                </a:cxn>
                <a:cxn ang="T148">
                  <a:pos x="T44" y="T45"/>
                </a:cxn>
                <a:cxn ang="T149">
                  <a:pos x="T46" y="T47"/>
                </a:cxn>
                <a:cxn ang="T150">
                  <a:pos x="T48" y="T49"/>
                </a:cxn>
                <a:cxn ang="T151">
                  <a:pos x="T50" y="T51"/>
                </a:cxn>
                <a:cxn ang="T152">
                  <a:pos x="T52" y="T53"/>
                </a:cxn>
                <a:cxn ang="T153">
                  <a:pos x="T54" y="T55"/>
                </a:cxn>
                <a:cxn ang="T154">
                  <a:pos x="T56" y="T57"/>
                </a:cxn>
                <a:cxn ang="T155">
                  <a:pos x="T58" y="T59"/>
                </a:cxn>
                <a:cxn ang="T156">
                  <a:pos x="T60" y="T61"/>
                </a:cxn>
                <a:cxn ang="T157">
                  <a:pos x="T62" y="T63"/>
                </a:cxn>
                <a:cxn ang="T158">
                  <a:pos x="T64" y="T65"/>
                </a:cxn>
                <a:cxn ang="T159">
                  <a:pos x="T66" y="T67"/>
                </a:cxn>
                <a:cxn ang="T160">
                  <a:pos x="T68" y="T69"/>
                </a:cxn>
                <a:cxn ang="T161">
                  <a:pos x="T70" y="T71"/>
                </a:cxn>
                <a:cxn ang="T162">
                  <a:pos x="T72" y="T73"/>
                </a:cxn>
                <a:cxn ang="T163">
                  <a:pos x="T74" y="T75"/>
                </a:cxn>
                <a:cxn ang="T164">
                  <a:pos x="T76" y="T77"/>
                </a:cxn>
                <a:cxn ang="T165">
                  <a:pos x="T78" y="T79"/>
                </a:cxn>
                <a:cxn ang="T166">
                  <a:pos x="T80" y="T81"/>
                </a:cxn>
                <a:cxn ang="T167">
                  <a:pos x="T82" y="T83"/>
                </a:cxn>
                <a:cxn ang="T168">
                  <a:pos x="T84" y="T85"/>
                </a:cxn>
                <a:cxn ang="T169">
                  <a:pos x="T86" y="T87"/>
                </a:cxn>
                <a:cxn ang="T170">
                  <a:pos x="T88" y="T89"/>
                </a:cxn>
                <a:cxn ang="T171">
                  <a:pos x="T90" y="T91"/>
                </a:cxn>
                <a:cxn ang="T172">
                  <a:pos x="T92" y="T93"/>
                </a:cxn>
                <a:cxn ang="T173">
                  <a:pos x="T94" y="T95"/>
                </a:cxn>
                <a:cxn ang="T174">
                  <a:pos x="T96" y="T97"/>
                </a:cxn>
                <a:cxn ang="T175">
                  <a:pos x="T98" y="T99"/>
                </a:cxn>
                <a:cxn ang="T176">
                  <a:pos x="T100" y="T101"/>
                </a:cxn>
                <a:cxn ang="T177">
                  <a:pos x="T102" y="T103"/>
                </a:cxn>
                <a:cxn ang="T178">
                  <a:pos x="T104" y="T105"/>
                </a:cxn>
                <a:cxn ang="T179">
                  <a:pos x="T106" y="T107"/>
                </a:cxn>
                <a:cxn ang="T180">
                  <a:pos x="T108" y="T109"/>
                </a:cxn>
                <a:cxn ang="T181">
                  <a:pos x="T110" y="T111"/>
                </a:cxn>
                <a:cxn ang="T182">
                  <a:pos x="T112" y="T113"/>
                </a:cxn>
                <a:cxn ang="T183">
                  <a:pos x="T114" y="T115"/>
                </a:cxn>
                <a:cxn ang="T184">
                  <a:pos x="T116" y="T117"/>
                </a:cxn>
                <a:cxn ang="T185">
                  <a:pos x="T118" y="T119"/>
                </a:cxn>
                <a:cxn ang="T186">
                  <a:pos x="T120" y="T121"/>
                </a:cxn>
                <a:cxn ang="T187">
                  <a:pos x="T122" y="T123"/>
                </a:cxn>
                <a:cxn ang="T188">
                  <a:pos x="T124" y="T125"/>
                </a:cxn>
              </a:cxnLst>
              <a:rect l="0" t="0" r="r" b="b"/>
              <a:pathLst>
                <a:path w="830" h="229">
                  <a:moveTo>
                    <a:pt x="0" y="229"/>
                  </a:moveTo>
                  <a:lnTo>
                    <a:pt x="14" y="215"/>
                  </a:lnTo>
                  <a:lnTo>
                    <a:pt x="27" y="201"/>
                  </a:lnTo>
                  <a:lnTo>
                    <a:pt x="41" y="186"/>
                  </a:lnTo>
                  <a:lnTo>
                    <a:pt x="54" y="174"/>
                  </a:lnTo>
                  <a:lnTo>
                    <a:pt x="67" y="162"/>
                  </a:lnTo>
                  <a:lnTo>
                    <a:pt x="81" y="149"/>
                  </a:lnTo>
                  <a:lnTo>
                    <a:pt x="94" y="137"/>
                  </a:lnTo>
                  <a:lnTo>
                    <a:pt x="107" y="126"/>
                  </a:lnTo>
                  <a:lnTo>
                    <a:pt x="121" y="115"/>
                  </a:lnTo>
                  <a:lnTo>
                    <a:pt x="134" y="105"/>
                  </a:lnTo>
                  <a:lnTo>
                    <a:pt x="148" y="96"/>
                  </a:lnTo>
                  <a:lnTo>
                    <a:pt x="161" y="85"/>
                  </a:lnTo>
                  <a:lnTo>
                    <a:pt x="174" y="78"/>
                  </a:lnTo>
                  <a:lnTo>
                    <a:pt x="188" y="69"/>
                  </a:lnTo>
                  <a:lnTo>
                    <a:pt x="201" y="60"/>
                  </a:lnTo>
                  <a:lnTo>
                    <a:pt x="214" y="53"/>
                  </a:lnTo>
                  <a:lnTo>
                    <a:pt x="228" y="46"/>
                  </a:lnTo>
                  <a:lnTo>
                    <a:pt x="241" y="41"/>
                  </a:lnTo>
                  <a:lnTo>
                    <a:pt x="255" y="34"/>
                  </a:lnTo>
                  <a:lnTo>
                    <a:pt x="268" y="28"/>
                  </a:lnTo>
                  <a:lnTo>
                    <a:pt x="281" y="23"/>
                  </a:lnTo>
                  <a:lnTo>
                    <a:pt x="295" y="20"/>
                  </a:lnTo>
                  <a:lnTo>
                    <a:pt x="308" y="16"/>
                  </a:lnTo>
                  <a:lnTo>
                    <a:pt x="321" y="12"/>
                  </a:lnTo>
                  <a:lnTo>
                    <a:pt x="335" y="9"/>
                  </a:lnTo>
                  <a:lnTo>
                    <a:pt x="348" y="5"/>
                  </a:lnTo>
                  <a:lnTo>
                    <a:pt x="362" y="4"/>
                  </a:lnTo>
                  <a:lnTo>
                    <a:pt x="375" y="2"/>
                  </a:lnTo>
                  <a:lnTo>
                    <a:pt x="388" y="2"/>
                  </a:lnTo>
                  <a:lnTo>
                    <a:pt x="402" y="0"/>
                  </a:lnTo>
                  <a:lnTo>
                    <a:pt x="415" y="0"/>
                  </a:lnTo>
                  <a:lnTo>
                    <a:pt x="428" y="0"/>
                  </a:lnTo>
                  <a:lnTo>
                    <a:pt x="442" y="2"/>
                  </a:lnTo>
                  <a:lnTo>
                    <a:pt x="455" y="2"/>
                  </a:lnTo>
                  <a:lnTo>
                    <a:pt x="469" y="4"/>
                  </a:lnTo>
                  <a:lnTo>
                    <a:pt x="482" y="5"/>
                  </a:lnTo>
                  <a:lnTo>
                    <a:pt x="495" y="9"/>
                  </a:lnTo>
                  <a:lnTo>
                    <a:pt x="509" y="12"/>
                  </a:lnTo>
                  <a:lnTo>
                    <a:pt x="522" y="16"/>
                  </a:lnTo>
                  <a:lnTo>
                    <a:pt x="535" y="20"/>
                  </a:lnTo>
                  <a:lnTo>
                    <a:pt x="549" y="23"/>
                  </a:lnTo>
                  <a:lnTo>
                    <a:pt x="562" y="28"/>
                  </a:lnTo>
                  <a:lnTo>
                    <a:pt x="576" y="34"/>
                  </a:lnTo>
                  <a:lnTo>
                    <a:pt x="589" y="41"/>
                  </a:lnTo>
                  <a:lnTo>
                    <a:pt x="602" y="46"/>
                  </a:lnTo>
                  <a:lnTo>
                    <a:pt x="616" y="53"/>
                  </a:lnTo>
                  <a:lnTo>
                    <a:pt x="629" y="60"/>
                  </a:lnTo>
                  <a:lnTo>
                    <a:pt x="642" y="69"/>
                  </a:lnTo>
                  <a:lnTo>
                    <a:pt x="656" y="78"/>
                  </a:lnTo>
                  <a:lnTo>
                    <a:pt x="669" y="85"/>
                  </a:lnTo>
                  <a:lnTo>
                    <a:pt x="683" y="96"/>
                  </a:lnTo>
                  <a:lnTo>
                    <a:pt x="696" y="105"/>
                  </a:lnTo>
                  <a:lnTo>
                    <a:pt x="709" y="115"/>
                  </a:lnTo>
                  <a:lnTo>
                    <a:pt x="723" y="126"/>
                  </a:lnTo>
                  <a:lnTo>
                    <a:pt x="736" y="137"/>
                  </a:lnTo>
                  <a:lnTo>
                    <a:pt x="749" y="149"/>
                  </a:lnTo>
                  <a:lnTo>
                    <a:pt x="763" y="162"/>
                  </a:lnTo>
                  <a:lnTo>
                    <a:pt x="776" y="174"/>
                  </a:lnTo>
                  <a:lnTo>
                    <a:pt x="790" y="186"/>
                  </a:lnTo>
                  <a:lnTo>
                    <a:pt x="803" y="201"/>
                  </a:lnTo>
                  <a:lnTo>
                    <a:pt x="816" y="215"/>
                  </a:lnTo>
                  <a:lnTo>
                    <a:pt x="830" y="229"/>
                  </a:lnTo>
                </a:path>
              </a:pathLst>
            </a:custGeom>
            <a:noFill/>
            <a:ln w="20638">
              <a:solidFill>
                <a:srgbClr val="080808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9pPr>
            </a:lstStyle>
            <a:p>
              <a:endParaRPr lang="en-US"/>
            </a:p>
          </xdr:txBody>
        </xdr:sp>
        <xdr:sp macro="" textlink="">
          <xdr:nvSpPr>
            <xdr:cNvPr id="51" name="Line 12">
              <a:extLst>
                <a:ext uri="{FF2B5EF4-FFF2-40B4-BE49-F238E27FC236}">
                  <a16:creationId xmlns:a16="http://schemas.microsoft.com/office/drawing/2014/main" id="{C50B87E1-B6EC-4075-B551-56C3AE51EDF4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5968678" y="2754935"/>
              <a:ext cx="20638" cy="25400"/>
            </a:xfrm>
            <a:prstGeom prst="line">
              <a:avLst/>
            </a:prstGeom>
            <a:noFill/>
            <a:ln w="20638">
              <a:solidFill>
                <a:srgbClr val="08080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9pPr>
            </a:lstStyle>
            <a:p>
              <a:endParaRPr lang="en-US"/>
            </a:p>
          </xdr:txBody>
        </xdr:sp>
        <xdr:sp macro="" textlink="">
          <xdr:nvSpPr>
            <xdr:cNvPr id="52" name="Line 13">
              <a:extLst>
                <a:ext uri="{FF2B5EF4-FFF2-40B4-BE49-F238E27FC236}">
                  <a16:creationId xmlns:a16="http://schemas.microsoft.com/office/drawing/2014/main" id="{1B0ECC46-D9F1-4818-87F8-A3C8682547C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306940" y="2754935"/>
              <a:ext cx="20638" cy="25400"/>
            </a:xfrm>
            <a:prstGeom prst="line">
              <a:avLst/>
            </a:prstGeom>
            <a:noFill/>
            <a:ln w="20638">
              <a:solidFill>
                <a:srgbClr val="08080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9pPr>
            </a:lstStyle>
            <a:p>
              <a:endParaRPr lang="en-US"/>
            </a:p>
          </xdr:txBody>
        </xdr:sp>
        <xdr:sp macro="" textlink="">
          <xdr:nvSpPr>
            <xdr:cNvPr id="53" name="Freeform 14">
              <a:extLst>
                <a:ext uri="{FF2B5EF4-FFF2-40B4-BE49-F238E27FC236}">
                  <a16:creationId xmlns:a16="http://schemas.microsoft.com/office/drawing/2014/main" id="{5A8531B4-04BE-4DF1-BFD8-F6E091EE7B13}"/>
                </a:ext>
              </a:extLst>
            </xdr:cNvPr>
            <xdr:cNvSpPr>
              <a:spLocks/>
            </xdr:cNvSpPr>
          </xdr:nvSpPr>
          <xdr:spPr bwMode="auto">
            <a:xfrm>
              <a:off x="5136828" y="2791448"/>
              <a:ext cx="823913" cy="546100"/>
            </a:xfrm>
            <a:custGeom>
              <a:avLst/>
              <a:gdLst>
                <a:gd name="T0" fmla="*/ 0 w 519"/>
                <a:gd name="T1" fmla="*/ 344 h 344"/>
                <a:gd name="T2" fmla="*/ 10 w 519"/>
                <a:gd name="T3" fmla="*/ 341 h 344"/>
                <a:gd name="T4" fmla="*/ 21 w 519"/>
                <a:gd name="T5" fmla="*/ 336 h 344"/>
                <a:gd name="T6" fmla="*/ 32 w 519"/>
                <a:gd name="T7" fmla="*/ 332 h 344"/>
                <a:gd name="T8" fmla="*/ 45 w 519"/>
                <a:gd name="T9" fmla="*/ 328 h 344"/>
                <a:gd name="T10" fmla="*/ 56 w 519"/>
                <a:gd name="T11" fmla="*/ 325 h 344"/>
                <a:gd name="T12" fmla="*/ 67 w 519"/>
                <a:gd name="T13" fmla="*/ 321 h 344"/>
                <a:gd name="T14" fmla="*/ 77 w 519"/>
                <a:gd name="T15" fmla="*/ 318 h 344"/>
                <a:gd name="T16" fmla="*/ 88 w 519"/>
                <a:gd name="T17" fmla="*/ 312 h 344"/>
                <a:gd name="T18" fmla="*/ 99 w 519"/>
                <a:gd name="T19" fmla="*/ 309 h 344"/>
                <a:gd name="T20" fmla="*/ 109 w 519"/>
                <a:gd name="T21" fmla="*/ 305 h 344"/>
                <a:gd name="T22" fmla="*/ 117 w 519"/>
                <a:gd name="T23" fmla="*/ 300 h 344"/>
                <a:gd name="T24" fmla="*/ 128 w 519"/>
                <a:gd name="T25" fmla="*/ 297 h 344"/>
                <a:gd name="T26" fmla="*/ 139 w 519"/>
                <a:gd name="T27" fmla="*/ 293 h 344"/>
                <a:gd name="T28" fmla="*/ 150 w 519"/>
                <a:gd name="T29" fmla="*/ 288 h 344"/>
                <a:gd name="T30" fmla="*/ 160 w 519"/>
                <a:gd name="T31" fmla="*/ 284 h 344"/>
                <a:gd name="T32" fmla="*/ 168 w 519"/>
                <a:gd name="T33" fmla="*/ 279 h 344"/>
                <a:gd name="T34" fmla="*/ 179 w 519"/>
                <a:gd name="T35" fmla="*/ 273 h 344"/>
                <a:gd name="T36" fmla="*/ 190 w 519"/>
                <a:gd name="T37" fmla="*/ 270 h 344"/>
                <a:gd name="T38" fmla="*/ 198 w 519"/>
                <a:gd name="T39" fmla="*/ 265 h 344"/>
                <a:gd name="T40" fmla="*/ 208 w 519"/>
                <a:gd name="T41" fmla="*/ 259 h 344"/>
                <a:gd name="T42" fmla="*/ 216 w 519"/>
                <a:gd name="T43" fmla="*/ 256 h 344"/>
                <a:gd name="T44" fmla="*/ 227 w 519"/>
                <a:gd name="T45" fmla="*/ 250 h 344"/>
                <a:gd name="T46" fmla="*/ 235 w 519"/>
                <a:gd name="T47" fmla="*/ 245 h 344"/>
                <a:gd name="T48" fmla="*/ 243 w 519"/>
                <a:gd name="T49" fmla="*/ 240 h 344"/>
                <a:gd name="T50" fmla="*/ 254 w 519"/>
                <a:gd name="T51" fmla="*/ 234 h 344"/>
                <a:gd name="T52" fmla="*/ 262 w 519"/>
                <a:gd name="T53" fmla="*/ 229 h 344"/>
                <a:gd name="T54" fmla="*/ 270 w 519"/>
                <a:gd name="T55" fmla="*/ 224 h 344"/>
                <a:gd name="T56" fmla="*/ 281 w 519"/>
                <a:gd name="T57" fmla="*/ 218 h 344"/>
                <a:gd name="T58" fmla="*/ 289 w 519"/>
                <a:gd name="T59" fmla="*/ 213 h 344"/>
                <a:gd name="T60" fmla="*/ 297 w 519"/>
                <a:gd name="T61" fmla="*/ 208 h 344"/>
                <a:gd name="T62" fmla="*/ 305 w 519"/>
                <a:gd name="T63" fmla="*/ 202 h 344"/>
                <a:gd name="T64" fmla="*/ 313 w 519"/>
                <a:gd name="T65" fmla="*/ 197 h 344"/>
                <a:gd name="T66" fmla="*/ 321 w 519"/>
                <a:gd name="T67" fmla="*/ 192 h 344"/>
                <a:gd name="T68" fmla="*/ 329 w 519"/>
                <a:gd name="T69" fmla="*/ 186 h 344"/>
                <a:gd name="T70" fmla="*/ 337 w 519"/>
                <a:gd name="T71" fmla="*/ 179 h 344"/>
                <a:gd name="T72" fmla="*/ 345 w 519"/>
                <a:gd name="T73" fmla="*/ 174 h 344"/>
                <a:gd name="T74" fmla="*/ 353 w 519"/>
                <a:gd name="T75" fmla="*/ 169 h 344"/>
                <a:gd name="T76" fmla="*/ 361 w 519"/>
                <a:gd name="T77" fmla="*/ 162 h 344"/>
                <a:gd name="T78" fmla="*/ 369 w 519"/>
                <a:gd name="T79" fmla="*/ 156 h 344"/>
                <a:gd name="T80" fmla="*/ 377 w 519"/>
                <a:gd name="T81" fmla="*/ 151 h 344"/>
                <a:gd name="T82" fmla="*/ 385 w 519"/>
                <a:gd name="T83" fmla="*/ 144 h 344"/>
                <a:gd name="T84" fmla="*/ 390 w 519"/>
                <a:gd name="T85" fmla="*/ 139 h 344"/>
                <a:gd name="T86" fmla="*/ 398 w 519"/>
                <a:gd name="T87" fmla="*/ 131 h 344"/>
                <a:gd name="T88" fmla="*/ 406 w 519"/>
                <a:gd name="T89" fmla="*/ 126 h 344"/>
                <a:gd name="T90" fmla="*/ 412 w 519"/>
                <a:gd name="T91" fmla="*/ 119 h 344"/>
                <a:gd name="T92" fmla="*/ 420 w 519"/>
                <a:gd name="T93" fmla="*/ 112 h 344"/>
                <a:gd name="T94" fmla="*/ 428 w 519"/>
                <a:gd name="T95" fmla="*/ 107 h 344"/>
                <a:gd name="T96" fmla="*/ 433 w 519"/>
                <a:gd name="T97" fmla="*/ 99 h 344"/>
                <a:gd name="T98" fmla="*/ 441 w 519"/>
                <a:gd name="T99" fmla="*/ 92 h 344"/>
                <a:gd name="T100" fmla="*/ 446 w 519"/>
                <a:gd name="T101" fmla="*/ 85 h 344"/>
                <a:gd name="T102" fmla="*/ 452 w 519"/>
                <a:gd name="T103" fmla="*/ 78 h 344"/>
                <a:gd name="T104" fmla="*/ 460 w 519"/>
                <a:gd name="T105" fmla="*/ 73 h 344"/>
                <a:gd name="T106" fmla="*/ 465 w 519"/>
                <a:gd name="T107" fmla="*/ 66 h 344"/>
                <a:gd name="T108" fmla="*/ 471 w 519"/>
                <a:gd name="T109" fmla="*/ 59 h 344"/>
                <a:gd name="T110" fmla="*/ 479 w 519"/>
                <a:gd name="T111" fmla="*/ 52 h 344"/>
                <a:gd name="T112" fmla="*/ 484 w 519"/>
                <a:gd name="T113" fmla="*/ 44 h 344"/>
                <a:gd name="T114" fmla="*/ 489 w 519"/>
                <a:gd name="T115" fmla="*/ 37 h 344"/>
                <a:gd name="T116" fmla="*/ 495 w 519"/>
                <a:gd name="T117" fmla="*/ 30 h 344"/>
                <a:gd name="T118" fmla="*/ 500 w 519"/>
                <a:gd name="T119" fmla="*/ 21 h 344"/>
                <a:gd name="T120" fmla="*/ 505 w 519"/>
                <a:gd name="T121" fmla="*/ 14 h 344"/>
                <a:gd name="T122" fmla="*/ 513 w 519"/>
                <a:gd name="T123" fmla="*/ 7 h 344"/>
                <a:gd name="T124" fmla="*/ 519 w 519"/>
                <a:gd name="T125" fmla="*/ 0 h 344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  <a:gd name="T186" fmla="*/ 0 60000 65536"/>
                <a:gd name="T187" fmla="*/ 0 60000 65536"/>
                <a:gd name="T188" fmla="*/ 0 60000 65536"/>
              </a:gdLst>
              <a:ahLst/>
              <a:cxnLst>
                <a:cxn ang="T126">
                  <a:pos x="T0" y="T1"/>
                </a:cxn>
                <a:cxn ang="T127">
                  <a:pos x="T2" y="T3"/>
                </a:cxn>
                <a:cxn ang="T128">
                  <a:pos x="T4" y="T5"/>
                </a:cxn>
                <a:cxn ang="T129">
                  <a:pos x="T6" y="T7"/>
                </a:cxn>
                <a:cxn ang="T130">
                  <a:pos x="T8" y="T9"/>
                </a:cxn>
                <a:cxn ang="T131">
                  <a:pos x="T10" y="T11"/>
                </a:cxn>
                <a:cxn ang="T132">
                  <a:pos x="T12" y="T13"/>
                </a:cxn>
                <a:cxn ang="T133">
                  <a:pos x="T14" y="T15"/>
                </a:cxn>
                <a:cxn ang="T134">
                  <a:pos x="T16" y="T17"/>
                </a:cxn>
                <a:cxn ang="T135">
                  <a:pos x="T18" y="T19"/>
                </a:cxn>
                <a:cxn ang="T136">
                  <a:pos x="T20" y="T21"/>
                </a:cxn>
                <a:cxn ang="T137">
                  <a:pos x="T22" y="T23"/>
                </a:cxn>
                <a:cxn ang="T138">
                  <a:pos x="T24" y="T25"/>
                </a:cxn>
                <a:cxn ang="T139">
                  <a:pos x="T26" y="T27"/>
                </a:cxn>
                <a:cxn ang="T140">
                  <a:pos x="T28" y="T29"/>
                </a:cxn>
                <a:cxn ang="T141">
                  <a:pos x="T30" y="T31"/>
                </a:cxn>
                <a:cxn ang="T142">
                  <a:pos x="T32" y="T33"/>
                </a:cxn>
                <a:cxn ang="T143">
                  <a:pos x="T34" y="T35"/>
                </a:cxn>
                <a:cxn ang="T144">
                  <a:pos x="T36" y="T37"/>
                </a:cxn>
                <a:cxn ang="T145">
                  <a:pos x="T38" y="T39"/>
                </a:cxn>
                <a:cxn ang="T146">
                  <a:pos x="T40" y="T41"/>
                </a:cxn>
                <a:cxn ang="T147">
                  <a:pos x="T42" y="T43"/>
                </a:cxn>
                <a:cxn ang="T148">
                  <a:pos x="T44" y="T45"/>
                </a:cxn>
                <a:cxn ang="T149">
                  <a:pos x="T46" y="T47"/>
                </a:cxn>
                <a:cxn ang="T150">
                  <a:pos x="T48" y="T49"/>
                </a:cxn>
                <a:cxn ang="T151">
                  <a:pos x="T50" y="T51"/>
                </a:cxn>
                <a:cxn ang="T152">
                  <a:pos x="T52" y="T53"/>
                </a:cxn>
                <a:cxn ang="T153">
                  <a:pos x="T54" y="T55"/>
                </a:cxn>
                <a:cxn ang="T154">
                  <a:pos x="T56" y="T57"/>
                </a:cxn>
                <a:cxn ang="T155">
                  <a:pos x="T58" y="T59"/>
                </a:cxn>
                <a:cxn ang="T156">
                  <a:pos x="T60" y="T61"/>
                </a:cxn>
                <a:cxn ang="T157">
                  <a:pos x="T62" y="T63"/>
                </a:cxn>
                <a:cxn ang="T158">
                  <a:pos x="T64" y="T65"/>
                </a:cxn>
                <a:cxn ang="T159">
                  <a:pos x="T66" y="T67"/>
                </a:cxn>
                <a:cxn ang="T160">
                  <a:pos x="T68" y="T69"/>
                </a:cxn>
                <a:cxn ang="T161">
                  <a:pos x="T70" y="T71"/>
                </a:cxn>
                <a:cxn ang="T162">
                  <a:pos x="T72" y="T73"/>
                </a:cxn>
                <a:cxn ang="T163">
                  <a:pos x="T74" y="T75"/>
                </a:cxn>
                <a:cxn ang="T164">
                  <a:pos x="T76" y="T77"/>
                </a:cxn>
                <a:cxn ang="T165">
                  <a:pos x="T78" y="T79"/>
                </a:cxn>
                <a:cxn ang="T166">
                  <a:pos x="T80" y="T81"/>
                </a:cxn>
                <a:cxn ang="T167">
                  <a:pos x="T82" y="T83"/>
                </a:cxn>
                <a:cxn ang="T168">
                  <a:pos x="T84" y="T85"/>
                </a:cxn>
                <a:cxn ang="T169">
                  <a:pos x="T86" y="T87"/>
                </a:cxn>
                <a:cxn ang="T170">
                  <a:pos x="T88" y="T89"/>
                </a:cxn>
                <a:cxn ang="T171">
                  <a:pos x="T90" y="T91"/>
                </a:cxn>
                <a:cxn ang="T172">
                  <a:pos x="T92" y="T93"/>
                </a:cxn>
                <a:cxn ang="T173">
                  <a:pos x="T94" y="T95"/>
                </a:cxn>
                <a:cxn ang="T174">
                  <a:pos x="T96" y="T97"/>
                </a:cxn>
                <a:cxn ang="T175">
                  <a:pos x="T98" y="T99"/>
                </a:cxn>
                <a:cxn ang="T176">
                  <a:pos x="T100" y="T101"/>
                </a:cxn>
                <a:cxn ang="T177">
                  <a:pos x="T102" y="T103"/>
                </a:cxn>
                <a:cxn ang="T178">
                  <a:pos x="T104" y="T105"/>
                </a:cxn>
                <a:cxn ang="T179">
                  <a:pos x="T106" y="T107"/>
                </a:cxn>
                <a:cxn ang="T180">
                  <a:pos x="T108" y="T109"/>
                </a:cxn>
                <a:cxn ang="T181">
                  <a:pos x="T110" y="T111"/>
                </a:cxn>
                <a:cxn ang="T182">
                  <a:pos x="T112" y="T113"/>
                </a:cxn>
                <a:cxn ang="T183">
                  <a:pos x="T114" y="T115"/>
                </a:cxn>
                <a:cxn ang="T184">
                  <a:pos x="T116" y="T117"/>
                </a:cxn>
                <a:cxn ang="T185">
                  <a:pos x="T118" y="T119"/>
                </a:cxn>
                <a:cxn ang="T186">
                  <a:pos x="T120" y="T121"/>
                </a:cxn>
                <a:cxn ang="T187">
                  <a:pos x="T122" y="T123"/>
                </a:cxn>
                <a:cxn ang="T188">
                  <a:pos x="T124" y="T125"/>
                </a:cxn>
              </a:cxnLst>
              <a:rect l="0" t="0" r="r" b="b"/>
              <a:pathLst>
                <a:path w="519" h="344">
                  <a:moveTo>
                    <a:pt x="0" y="344"/>
                  </a:moveTo>
                  <a:lnTo>
                    <a:pt x="10" y="341"/>
                  </a:lnTo>
                  <a:lnTo>
                    <a:pt x="21" y="336"/>
                  </a:lnTo>
                  <a:lnTo>
                    <a:pt x="32" y="332"/>
                  </a:lnTo>
                  <a:lnTo>
                    <a:pt x="45" y="328"/>
                  </a:lnTo>
                  <a:lnTo>
                    <a:pt x="56" y="325"/>
                  </a:lnTo>
                  <a:lnTo>
                    <a:pt x="67" y="321"/>
                  </a:lnTo>
                  <a:lnTo>
                    <a:pt x="77" y="318"/>
                  </a:lnTo>
                  <a:lnTo>
                    <a:pt x="88" y="312"/>
                  </a:lnTo>
                  <a:lnTo>
                    <a:pt x="99" y="309"/>
                  </a:lnTo>
                  <a:lnTo>
                    <a:pt x="109" y="305"/>
                  </a:lnTo>
                  <a:lnTo>
                    <a:pt x="117" y="300"/>
                  </a:lnTo>
                  <a:lnTo>
                    <a:pt x="128" y="297"/>
                  </a:lnTo>
                  <a:lnTo>
                    <a:pt x="139" y="293"/>
                  </a:lnTo>
                  <a:lnTo>
                    <a:pt x="150" y="288"/>
                  </a:lnTo>
                  <a:lnTo>
                    <a:pt x="160" y="284"/>
                  </a:lnTo>
                  <a:lnTo>
                    <a:pt x="168" y="279"/>
                  </a:lnTo>
                  <a:lnTo>
                    <a:pt x="179" y="273"/>
                  </a:lnTo>
                  <a:lnTo>
                    <a:pt x="190" y="270"/>
                  </a:lnTo>
                  <a:lnTo>
                    <a:pt x="198" y="265"/>
                  </a:lnTo>
                  <a:lnTo>
                    <a:pt x="208" y="259"/>
                  </a:lnTo>
                  <a:lnTo>
                    <a:pt x="216" y="256"/>
                  </a:lnTo>
                  <a:lnTo>
                    <a:pt x="227" y="250"/>
                  </a:lnTo>
                  <a:lnTo>
                    <a:pt x="235" y="245"/>
                  </a:lnTo>
                  <a:lnTo>
                    <a:pt x="243" y="240"/>
                  </a:lnTo>
                  <a:lnTo>
                    <a:pt x="254" y="234"/>
                  </a:lnTo>
                  <a:lnTo>
                    <a:pt x="262" y="229"/>
                  </a:lnTo>
                  <a:lnTo>
                    <a:pt x="270" y="224"/>
                  </a:lnTo>
                  <a:lnTo>
                    <a:pt x="281" y="218"/>
                  </a:lnTo>
                  <a:lnTo>
                    <a:pt x="289" y="213"/>
                  </a:lnTo>
                  <a:lnTo>
                    <a:pt x="297" y="208"/>
                  </a:lnTo>
                  <a:lnTo>
                    <a:pt x="305" y="202"/>
                  </a:lnTo>
                  <a:lnTo>
                    <a:pt x="313" y="197"/>
                  </a:lnTo>
                  <a:lnTo>
                    <a:pt x="321" y="192"/>
                  </a:lnTo>
                  <a:lnTo>
                    <a:pt x="329" y="186"/>
                  </a:lnTo>
                  <a:lnTo>
                    <a:pt x="337" y="179"/>
                  </a:lnTo>
                  <a:lnTo>
                    <a:pt x="345" y="174"/>
                  </a:lnTo>
                  <a:lnTo>
                    <a:pt x="353" y="169"/>
                  </a:lnTo>
                  <a:lnTo>
                    <a:pt x="361" y="162"/>
                  </a:lnTo>
                  <a:lnTo>
                    <a:pt x="369" y="156"/>
                  </a:lnTo>
                  <a:lnTo>
                    <a:pt x="377" y="151"/>
                  </a:lnTo>
                  <a:lnTo>
                    <a:pt x="385" y="144"/>
                  </a:lnTo>
                  <a:lnTo>
                    <a:pt x="390" y="139"/>
                  </a:lnTo>
                  <a:lnTo>
                    <a:pt x="398" y="131"/>
                  </a:lnTo>
                  <a:lnTo>
                    <a:pt x="406" y="126"/>
                  </a:lnTo>
                  <a:lnTo>
                    <a:pt x="412" y="119"/>
                  </a:lnTo>
                  <a:lnTo>
                    <a:pt x="420" y="112"/>
                  </a:lnTo>
                  <a:lnTo>
                    <a:pt x="428" y="107"/>
                  </a:lnTo>
                  <a:lnTo>
                    <a:pt x="433" y="99"/>
                  </a:lnTo>
                  <a:lnTo>
                    <a:pt x="441" y="92"/>
                  </a:lnTo>
                  <a:lnTo>
                    <a:pt x="446" y="85"/>
                  </a:lnTo>
                  <a:lnTo>
                    <a:pt x="452" y="78"/>
                  </a:lnTo>
                  <a:lnTo>
                    <a:pt x="460" y="73"/>
                  </a:lnTo>
                  <a:lnTo>
                    <a:pt x="465" y="66"/>
                  </a:lnTo>
                  <a:lnTo>
                    <a:pt x="471" y="59"/>
                  </a:lnTo>
                  <a:lnTo>
                    <a:pt x="479" y="52"/>
                  </a:lnTo>
                  <a:lnTo>
                    <a:pt x="484" y="44"/>
                  </a:lnTo>
                  <a:lnTo>
                    <a:pt x="489" y="37"/>
                  </a:lnTo>
                  <a:lnTo>
                    <a:pt x="495" y="30"/>
                  </a:lnTo>
                  <a:lnTo>
                    <a:pt x="500" y="21"/>
                  </a:lnTo>
                  <a:lnTo>
                    <a:pt x="505" y="14"/>
                  </a:lnTo>
                  <a:lnTo>
                    <a:pt x="513" y="7"/>
                  </a:lnTo>
                  <a:lnTo>
                    <a:pt x="519" y="0"/>
                  </a:lnTo>
                </a:path>
              </a:pathLst>
            </a:custGeom>
            <a:noFill/>
            <a:ln w="20638">
              <a:solidFill>
                <a:srgbClr val="080808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9pPr>
            </a:lstStyle>
            <a:p>
              <a:endParaRPr lang="en-US"/>
            </a:p>
          </xdr:txBody>
        </xdr:sp>
        <xdr:sp macro="" textlink="">
          <xdr:nvSpPr>
            <xdr:cNvPr id="54" name="Line 15">
              <a:extLst>
                <a:ext uri="{FF2B5EF4-FFF2-40B4-BE49-F238E27FC236}">
                  <a16:creationId xmlns:a16="http://schemas.microsoft.com/office/drawing/2014/main" id="{F8346084-4E10-4322-BCCE-281512C7ED56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5119365" y="3337548"/>
              <a:ext cx="17463" cy="6350"/>
            </a:xfrm>
            <a:prstGeom prst="line">
              <a:avLst/>
            </a:prstGeom>
            <a:noFill/>
            <a:ln w="20638">
              <a:solidFill>
                <a:srgbClr val="08080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9pPr>
            </a:lstStyle>
            <a:p>
              <a:endParaRPr lang="en-US"/>
            </a:p>
          </xdr:txBody>
        </xdr:sp>
        <xdr:sp macro="" textlink="">
          <xdr:nvSpPr>
            <xdr:cNvPr id="55" name="Line 16">
              <a:extLst>
                <a:ext uri="{FF2B5EF4-FFF2-40B4-BE49-F238E27FC236}">
                  <a16:creationId xmlns:a16="http://schemas.microsoft.com/office/drawing/2014/main" id="{0B421ECD-895D-415B-81DA-0B13671BBA2D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5960740" y="2780335"/>
              <a:ext cx="7938" cy="11113"/>
            </a:xfrm>
            <a:prstGeom prst="line">
              <a:avLst/>
            </a:prstGeom>
            <a:noFill/>
            <a:ln w="20638">
              <a:solidFill>
                <a:srgbClr val="08080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9pPr>
            </a:lstStyle>
            <a:p>
              <a:endParaRPr lang="en-US"/>
            </a:p>
          </xdr:txBody>
        </xdr:sp>
        <xdr:sp macro="" textlink="">
          <xdr:nvSpPr>
            <xdr:cNvPr id="56" name="Freeform 17">
              <a:extLst>
                <a:ext uri="{FF2B5EF4-FFF2-40B4-BE49-F238E27FC236}">
                  <a16:creationId xmlns:a16="http://schemas.microsoft.com/office/drawing/2014/main" id="{E38F723C-58B4-44EA-9126-88F20ABD257C}"/>
                </a:ext>
              </a:extLst>
            </xdr:cNvPr>
            <xdr:cNvSpPr>
              <a:spLocks/>
            </xdr:cNvSpPr>
          </xdr:nvSpPr>
          <xdr:spPr bwMode="auto">
            <a:xfrm>
              <a:off x="7335515" y="2791448"/>
              <a:ext cx="990600" cy="546100"/>
            </a:xfrm>
            <a:custGeom>
              <a:avLst/>
              <a:gdLst>
                <a:gd name="T0" fmla="*/ 0 w 624"/>
                <a:gd name="T1" fmla="*/ 0 h 344"/>
                <a:gd name="T2" fmla="*/ 8 w 624"/>
                <a:gd name="T3" fmla="*/ 7 h 344"/>
                <a:gd name="T4" fmla="*/ 16 w 624"/>
                <a:gd name="T5" fmla="*/ 16 h 344"/>
                <a:gd name="T6" fmla="*/ 24 w 624"/>
                <a:gd name="T7" fmla="*/ 23 h 344"/>
                <a:gd name="T8" fmla="*/ 30 w 624"/>
                <a:gd name="T9" fmla="*/ 30 h 344"/>
                <a:gd name="T10" fmla="*/ 38 w 624"/>
                <a:gd name="T11" fmla="*/ 37 h 344"/>
                <a:gd name="T12" fmla="*/ 46 w 624"/>
                <a:gd name="T13" fmla="*/ 44 h 344"/>
                <a:gd name="T14" fmla="*/ 54 w 624"/>
                <a:gd name="T15" fmla="*/ 53 h 344"/>
                <a:gd name="T16" fmla="*/ 62 w 624"/>
                <a:gd name="T17" fmla="*/ 60 h 344"/>
                <a:gd name="T18" fmla="*/ 70 w 624"/>
                <a:gd name="T19" fmla="*/ 68 h 344"/>
                <a:gd name="T20" fmla="*/ 78 w 624"/>
                <a:gd name="T21" fmla="*/ 75 h 344"/>
                <a:gd name="T22" fmla="*/ 86 w 624"/>
                <a:gd name="T23" fmla="*/ 82 h 344"/>
                <a:gd name="T24" fmla="*/ 94 w 624"/>
                <a:gd name="T25" fmla="*/ 89 h 344"/>
                <a:gd name="T26" fmla="*/ 102 w 624"/>
                <a:gd name="T27" fmla="*/ 94 h 344"/>
                <a:gd name="T28" fmla="*/ 113 w 624"/>
                <a:gd name="T29" fmla="*/ 101 h 344"/>
                <a:gd name="T30" fmla="*/ 121 w 624"/>
                <a:gd name="T31" fmla="*/ 108 h 344"/>
                <a:gd name="T32" fmla="*/ 129 w 624"/>
                <a:gd name="T33" fmla="*/ 115 h 344"/>
                <a:gd name="T34" fmla="*/ 137 w 624"/>
                <a:gd name="T35" fmla="*/ 123 h 344"/>
                <a:gd name="T36" fmla="*/ 147 w 624"/>
                <a:gd name="T37" fmla="*/ 128 h 344"/>
                <a:gd name="T38" fmla="*/ 156 w 624"/>
                <a:gd name="T39" fmla="*/ 135 h 344"/>
                <a:gd name="T40" fmla="*/ 164 w 624"/>
                <a:gd name="T41" fmla="*/ 140 h 344"/>
                <a:gd name="T42" fmla="*/ 174 w 624"/>
                <a:gd name="T43" fmla="*/ 147 h 344"/>
                <a:gd name="T44" fmla="*/ 182 w 624"/>
                <a:gd name="T45" fmla="*/ 153 h 344"/>
                <a:gd name="T46" fmla="*/ 193 w 624"/>
                <a:gd name="T47" fmla="*/ 160 h 344"/>
                <a:gd name="T48" fmla="*/ 201 w 624"/>
                <a:gd name="T49" fmla="*/ 165 h 344"/>
                <a:gd name="T50" fmla="*/ 212 w 624"/>
                <a:gd name="T51" fmla="*/ 172 h 344"/>
                <a:gd name="T52" fmla="*/ 220 w 624"/>
                <a:gd name="T53" fmla="*/ 178 h 344"/>
                <a:gd name="T54" fmla="*/ 230 w 624"/>
                <a:gd name="T55" fmla="*/ 183 h 344"/>
                <a:gd name="T56" fmla="*/ 238 w 624"/>
                <a:gd name="T57" fmla="*/ 190 h 344"/>
                <a:gd name="T58" fmla="*/ 249 w 624"/>
                <a:gd name="T59" fmla="*/ 195 h 344"/>
                <a:gd name="T60" fmla="*/ 260 w 624"/>
                <a:gd name="T61" fmla="*/ 201 h 344"/>
                <a:gd name="T62" fmla="*/ 271 w 624"/>
                <a:gd name="T63" fmla="*/ 206 h 344"/>
                <a:gd name="T64" fmla="*/ 279 w 624"/>
                <a:gd name="T65" fmla="*/ 211 h 344"/>
                <a:gd name="T66" fmla="*/ 289 w 624"/>
                <a:gd name="T67" fmla="*/ 217 h 344"/>
                <a:gd name="T68" fmla="*/ 300 w 624"/>
                <a:gd name="T69" fmla="*/ 222 h 344"/>
                <a:gd name="T70" fmla="*/ 311 w 624"/>
                <a:gd name="T71" fmla="*/ 227 h 344"/>
                <a:gd name="T72" fmla="*/ 321 w 624"/>
                <a:gd name="T73" fmla="*/ 233 h 344"/>
                <a:gd name="T74" fmla="*/ 332 w 624"/>
                <a:gd name="T75" fmla="*/ 238 h 344"/>
                <a:gd name="T76" fmla="*/ 343 w 624"/>
                <a:gd name="T77" fmla="*/ 243 h 344"/>
                <a:gd name="T78" fmla="*/ 353 w 624"/>
                <a:gd name="T79" fmla="*/ 249 h 344"/>
                <a:gd name="T80" fmla="*/ 364 w 624"/>
                <a:gd name="T81" fmla="*/ 254 h 344"/>
                <a:gd name="T82" fmla="*/ 375 w 624"/>
                <a:gd name="T83" fmla="*/ 257 h 344"/>
                <a:gd name="T84" fmla="*/ 386 w 624"/>
                <a:gd name="T85" fmla="*/ 263 h 344"/>
                <a:gd name="T86" fmla="*/ 396 w 624"/>
                <a:gd name="T87" fmla="*/ 268 h 344"/>
                <a:gd name="T88" fmla="*/ 407 w 624"/>
                <a:gd name="T89" fmla="*/ 272 h 344"/>
                <a:gd name="T90" fmla="*/ 418 w 624"/>
                <a:gd name="T91" fmla="*/ 277 h 344"/>
                <a:gd name="T92" fmla="*/ 428 w 624"/>
                <a:gd name="T93" fmla="*/ 282 h 344"/>
                <a:gd name="T94" fmla="*/ 442 w 624"/>
                <a:gd name="T95" fmla="*/ 286 h 344"/>
                <a:gd name="T96" fmla="*/ 452 w 624"/>
                <a:gd name="T97" fmla="*/ 291 h 344"/>
                <a:gd name="T98" fmla="*/ 463 w 624"/>
                <a:gd name="T99" fmla="*/ 295 h 344"/>
                <a:gd name="T100" fmla="*/ 477 w 624"/>
                <a:gd name="T101" fmla="*/ 298 h 344"/>
                <a:gd name="T102" fmla="*/ 487 w 624"/>
                <a:gd name="T103" fmla="*/ 304 h 344"/>
                <a:gd name="T104" fmla="*/ 501 w 624"/>
                <a:gd name="T105" fmla="*/ 307 h 344"/>
                <a:gd name="T106" fmla="*/ 511 w 624"/>
                <a:gd name="T107" fmla="*/ 311 h 344"/>
                <a:gd name="T108" fmla="*/ 525 w 624"/>
                <a:gd name="T109" fmla="*/ 314 h 344"/>
                <a:gd name="T110" fmla="*/ 535 w 624"/>
                <a:gd name="T111" fmla="*/ 320 h 344"/>
                <a:gd name="T112" fmla="*/ 549 w 624"/>
                <a:gd name="T113" fmla="*/ 323 h 344"/>
                <a:gd name="T114" fmla="*/ 559 w 624"/>
                <a:gd name="T115" fmla="*/ 327 h 344"/>
                <a:gd name="T116" fmla="*/ 573 w 624"/>
                <a:gd name="T117" fmla="*/ 330 h 344"/>
                <a:gd name="T118" fmla="*/ 586 w 624"/>
                <a:gd name="T119" fmla="*/ 334 h 344"/>
                <a:gd name="T120" fmla="*/ 597 w 624"/>
                <a:gd name="T121" fmla="*/ 337 h 344"/>
                <a:gd name="T122" fmla="*/ 610 w 624"/>
                <a:gd name="T123" fmla="*/ 341 h 344"/>
                <a:gd name="T124" fmla="*/ 624 w 624"/>
                <a:gd name="T125" fmla="*/ 344 h 344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  <a:gd name="T186" fmla="*/ 0 60000 65536"/>
                <a:gd name="T187" fmla="*/ 0 60000 65536"/>
                <a:gd name="T188" fmla="*/ 0 60000 65536"/>
              </a:gdLst>
              <a:ahLst/>
              <a:cxnLst>
                <a:cxn ang="T126">
                  <a:pos x="T0" y="T1"/>
                </a:cxn>
                <a:cxn ang="T127">
                  <a:pos x="T2" y="T3"/>
                </a:cxn>
                <a:cxn ang="T128">
                  <a:pos x="T4" y="T5"/>
                </a:cxn>
                <a:cxn ang="T129">
                  <a:pos x="T6" y="T7"/>
                </a:cxn>
                <a:cxn ang="T130">
                  <a:pos x="T8" y="T9"/>
                </a:cxn>
                <a:cxn ang="T131">
                  <a:pos x="T10" y="T11"/>
                </a:cxn>
                <a:cxn ang="T132">
                  <a:pos x="T12" y="T13"/>
                </a:cxn>
                <a:cxn ang="T133">
                  <a:pos x="T14" y="T15"/>
                </a:cxn>
                <a:cxn ang="T134">
                  <a:pos x="T16" y="T17"/>
                </a:cxn>
                <a:cxn ang="T135">
                  <a:pos x="T18" y="T19"/>
                </a:cxn>
                <a:cxn ang="T136">
                  <a:pos x="T20" y="T21"/>
                </a:cxn>
                <a:cxn ang="T137">
                  <a:pos x="T22" y="T23"/>
                </a:cxn>
                <a:cxn ang="T138">
                  <a:pos x="T24" y="T25"/>
                </a:cxn>
                <a:cxn ang="T139">
                  <a:pos x="T26" y="T27"/>
                </a:cxn>
                <a:cxn ang="T140">
                  <a:pos x="T28" y="T29"/>
                </a:cxn>
                <a:cxn ang="T141">
                  <a:pos x="T30" y="T31"/>
                </a:cxn>
                <a:cxn ang="T142">
                  <a:pos x="T32" y="T33"/>
                </a:cxn>
                <a:cxn ang="T143">
                  <a:pos x="T34" y="T35"/>
                </a:cxn>
                <a:cxn ang="T144">
                  <a:pos x="T36" y="T37"/>
                </a:cxn>
                <a:cxn ang="T145">
                  <a:pos x="T38" y="T39"/>
                </a:cxn>
                <a:cxn ang="T146">
                  <a:pos x="T40" y="T41"/>
                </a:cxn>
                <a:cxn ang="T147">
                  <a:pos x="T42" y="T43"/>
                </a:cxn>
                <a:cxn ang="T148">
                  <a:pos x="T44" y="T45"/>
                </a:cxn>
                <a:cxn ang="T149">
                  <a:pos x="T46" y="T47"/>
                </a:cxn>
                <a:cxn ang="T150">
                  <a:pos x="T48" y="T49"/>
                </a:cxn>
                <a:cxn ang="T151">
                  <a:pos x="T50" y="T51"/>
                </a:cxn>
                <a:cxn ang="T152">
                  <a:pos x="T52" y="T53"/>
                </a:cxn>
                <a:cxn ang="T153">
                  <a:pos x="T54" y="T55"/>
                </a:cxn>
                <a:cxn ang="T154">
                  <a:pos x="T56" y="T57"/>
                </a:cxn>
                <a:cxn ang="T155">
                  <a:pos x="T58" y="T59"/>
                </a:cxn>
                <a:cxn ang="T156">
                  <a:pos x="T60" y="T61"/>
                </a:cxn>
                <a:cxn ang="T157">
                  <a:pos x="T62" y="T63"/>
                </a:cxn>
                <a:cxn ang="T158">
                  <a:pos x="T64" y="T65"/>
                </a:cxn>
                <a:cxn ang="T159">
                  <a:pos x="T66" y="T67"/>
                </a:cxn>
                <a:cxn ang="T160">
                  <a:pos x="T68" y="T69"/>
                </a:cxn>
                <a:cxn ang="T161">
                  <a:pos x="T70" y="T71"/>
                </a:cxn>
                <a:cxn ang="T162">
                  <a:pos x="T72" y="T73"/>
                </a:cxn>
                <a:cxn ang="T163">
                  <a:pos x="T74" y="T75"/>
                </a:cxn>
                <a:cxn ang="T164">
                  <a:pos x="T76" y="T77"/>
                </a:cxn>
                <a:cxn ang="T165">
                  <a:pos x="T78" y="T79"/>
                </a:cxn>
                <a:cxn ang="T166">
                  <a:pos x="T80" y="T81"/>
                </a:cxn>
                <a:cxn ang="T167">
                  <a:pos x="T82" y="T83"/>
                </a:cxn>
                <a:cxn ang="T168">
                  <a:pos x="T84" y="T85"/>
                </a:cxn>
                <a:cxn ang="T169">
                  <a:pos x="T86" y="T87"/>
                </a:cxn>
                <a:cxn ang="T170">
                  <a:pos x="T88" y="T89"/>
                </a:cxn>
                <a:cxn ang="T171">
                  <a:pos x="T90" y="T91"/>
                </a:cxn>
                <a:cxn ang="T172">
                  <a:pos x="T92" y="T93"/>
                </a:cxn>
                <a:cxn ang="T173">
                  <a:pos x="T94" y="T95"/>
                </a:cxn>
                <a:cxn ang="T174">
                  <a:pos x="T96" y="T97"/>
                </a:cxn>
                <a:cxn ang="T175">
                  <a:pos x="T98" y="T99"/>
                </a:cxn>
                <a:cxn ang="T176">
                  <a:pos x="T100" y="T101"/>
                </a:cxn>
                <a:cxn ang="T177">
                  <a:pos x="T102" y="T103"/>
                </a:cxn>
                <a:cxn ang="T178">
                  <a:pos x="T104" y="T105"/>
                </a:cxn>
                <a:cxn ang="T179">
                  <a:pos x="T106" y="T107"/>
                </a:cxn>
                <a:cxn ang="T180">
                  <a:pos x="T108" y="T109"/>
                </a:cxn>
                <a:cxn ang="T181">
                  <a:pos x="T110" y="T111"/>
                </a:cxn>
                <a:cxn ang="T182">
                  <a:pos x="T112" y="T113"/>
                </a:cxn>
                <a:cxn ang="T183">
                  <a:pos x="T114" y="T115"/>
                </a:cxn>
                <a:cxn ang="T184">
                  <a:pos x="T116" y="T117"/>
                </a:cxn>
                <a:cxn ang="T185">
                  <a:pos x="T118" y="T119"/>
                </a:cxn>
                <a:cxn ang="T186">
                  <a:pos x="T120" y="T121"/>
                </a:cxn>
                <a:cxn ang="T187">
                  <a:pos x="T122" y="T123"/>
                </a:cxn>
                <a:cxn ang="T188">
                  <a:pos x="T124" y="T125"/>
                </a:cxn>
              </a:cxnLst>
              <a:rect l="0" t="0" r="r" b="b"/>
              <a:pathLst>
                <a:path w="624" h="344">
                  <a:moveTo>
                    <a:pt x="0" y="0"/>
                  </a:moveTo>
                  <a:lnTo>
                    <a:pt x="8" y="7"/>
                  </a:lnTo>
                  <a:lnTo>
                    <a:pt x="16" y="16"/>
                  </a:lnTo>
                  <a:lnTo>
                    <a:pt x="24" y="23"/>
                  </a:lnTo>
                  <a:lnTo>
                    <a:pt x="30" y="30"/>
                  </a:lnTo>
                  <a:lnTo>
                    <a:pt x="38" y="37"/>
                  </a:lnTo>
                  <a:lnTo>
                    <a:pt x="46" y="44"/>
                  </a:lnTo>
                  <a:lnTo>
                    <a:pt x="54" y="53"/>
                  </a:lnTo>
                  <a:lnTo>
                    <a:pt x="62" y="60"/>
                  </a:lnTo>
                  <a:lnTo>
                    <a:pt x="70" y="68"/>
                  </a:lnTo>
                  <a:lnTo>
                    <a:pt x="78" y="75"/>
                  </a:lnTo>
                  <a:lnTo>
                    <a:pt x="86" y="82"/>
                  </a:lnTo>
                  <a:lnTo>
                    <a:pt x="94" y="89"/>
                  </a:lnTo>
                  <a:lnTo>
                    <a:pt x="102" y="94"/>
                  </a:lnTo>
                  <a:lnTo>
                    <a:pt x="113" y="101"/>
                  </a:lnTo>
                  <a:lnTo>
                    <a:pt x="121" y="108"/>
                  </a:lnTo>
                  <a:lnTo>
                    <a:pt x="129" y="115"/>
                  </a:lnTo>
                  <a:lnTo>
                    <a:pt x="137" y="123"/>
                  </a:lnTo>
                  <a:lnTo>
                    <a:pt x="147" y="128"/>
                  </a:lnTo>
                  <a:lnTo>
                    <a:pt x="156" y="135"/>
                  </a:lnTo>
                  <a:lnTo>
                    <a:pt x="164" y="140"/>
                  </a:lnTo>
                  <a:lnTo>
                    <a:pt x="174" y="147"/>
                  </a:lnTo>
                  <a:lnTo>
                    <a:pt x="182" y="153"/>
                  </a:lnTo>
                  <a:lnTo>
                    <a:pt x="193" y="160"/>
                  </a:lnTo>
                  <a:lnTo>
                    <a:pt x="201" y="165"/>
                  </a:lnTo>
                  <a:lnTo>
                    <a:pt x="212" y="172"/>
                  </a:lnTo>
                  <a:lnTo>
                    <a:pt x="220" y="178"/>
                  </a:lnTo>
                  <a:lnTo>
                    <a:pt x="230" y="183"/>
                  </a:lnTo>
                  <a:lnTo>
                    <a:pt x="238" y="190"/>
                  </a:lnTo>
                  <a:lnTo>
                    <a:pt x="249" y="195"/>
                  </a:lnTo>
                  <a:lnTo>
                    <a:pt x="260" y="201"/>
                  </a:lnTo>
                  <a:lnTo>
                    <a:pt x="271" y="206"/>
                  </a:lnTo>
                  <a:lnTo>
                    <a:pt x="279" y="211"/>
                  </a:lnTo>
                  <a:lnTo>
                    <a:pt x="289" y="217"/>
                  </a:lnTo>
                  <a:lnTo>
                    <a:pt x="300" y="222"/>
                  </a:lnTo>
                  <a:lnTo>
                    <a:pt x="311" y="227"/>
                  </a:lnTo>
                  <a:lnTo>
                    <a:pt x="321" y="233"/>
                  </a:lnTo>
                  <a:lnTo>
                    <a:pt x="332" y="238"/>
                  </a:lnTo>
                  <a:lnTo>
                    <a:pt x="343" y="243"/>
                  </a:lnTo>
                  <a:lnTo>
                    <a:pt x="353" y="249"/>
                  </a:lnTo>
                  <a:lnTo>
                    <a:pt x="364" y="254"/>
                  </a:lnTo>
                  <a:lnTo>
                    <a:pt x="375" y="257"/>
                  </a:lnTo>
                  <a:lnTo>
                    <a:pt x="386" y="263"/>
                  </a:lnTo>
                  <a:lnTo>
                    <a:pt x="396" y="268"/>
                  </a:lnTo>
                  <a:lnTo>
                    <a:pt x="407" y="272"/>
                  </a:lnTo>
                  <a:lnTo>
                    <a:pt x="418" y="277"/>
                  </a:lnTo>
                  <a:lnTo>
                    <a:pt x="428" y="282"/>
                  </a:lnTo>
                  <a:lnTo>
                    <a:pt x="442" y="286"/>
                  </a:lnTo>
                  <a:lnTo>
                    <a:pt x="452" y="291"/>
                  </a:lnTo>
                  <a:lnTo>
                    <a:pt x="463" y="295"/>
                  </a:lnTo>
                  <a:lnTo>
                    <a:pt x="477" y="298"/>
                  </a:lnTo>
                  <a:lnTo>
                    <a:pt x="487" y="304"/>
                  </a:lnTo>
                  <a:lnTo>
                    <a:pt x="501" y="307"/>
                  </a:lnTo>
                  <a:lnTo>
                    <a:pt x="511" y="311"/>
                  </a:lnTo>
                  <a:lnTo>
                    <a:pt x="525" y="314"/>
                  </a:lnTo>
                  <a:lnTo>
                    <a:pt x="535" y="320"/>
                  </a:lnTo>
                  <a:lnTo>
                    <a:pt x="549" y="323"/>
                  </a:lnTo>
                  <a:lnTo>
                    <a:pt x="559" y="327"/>
                  </a:lnTo>
                  <a:lnTo>
                    <a:pt x="573" y="330"/>
                  </a:lnTo>
                  <a:lnTo>
                    <a:pt x="586" y="334"/>
                  </a:lnTo>
                  <a:lnTo>
                    <a:pt x="597" y="337"/>
                  </a:lnTo>
                  <a:lnTo>
                    <a:pt x="610" y="341"/>
                  </a:lnTo>
                  <a:lnTo>
                    <a:pt x="624" y="344"/>
                  </a:lnTo>
                </a:path>
              </a:pathLst>
            </a:custGeom>
            <a:noFill/>
            <a:ln w="20638">
              <a:solidFill>
                <a:srgbClr val="080808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9pPr>
            </a:lstStyle>
            <a:p>
              <a:endParaRPr lang="en-US"/>
            </a:p>
          </xdr:txBody>
        </xdr:sp>
        <xdr:sp macro="" textlink="">
          <xdr:nvSpPr>
            <xdr:cNvPr id="57" name="Line 18">
              <a:extLst>
                <a:ext uri="{FF2B5EF4-FFF2-40B4-BE49-F238E27FC236}">
                  <a16:creationId xmlns:a16="http://schemas.microsoft.com/office/drawing/2014/main" id="{82BBF044-0407-4A28-AA96-D5F077248B5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327578" y="2780335"/>
              <a:ext cx="7938" cy="11113"/>
            </a:xfrm>
            <a:prstGeom prst="line">
              <a:avLst/>
            </a:prstGeom>
            <a:noFill/>
            <a:ln w="20638">
              <a:solidFill>
                <a:srgbClr val="08080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9pPr>
            </a:lstStyle>
            <a:p>
              <a:endParaRPr lang="en-US"/>
            </a:p>
          </xdr:txBody>
        </xdr:sp>
        <xdr:sp macro="" textlink="">
          <xdr:nvSpPr>
            <xdr:cNvPr id="58" name="Line 19">
              <a:extLst>
                <a:ext uri="{FF2B5EF4-FFF2-40B4-BE49-F238E27FC236}">
                  <a16:creationId xmlns:a16="http://schemas.microsoft.com/office/drawing/2014/main" id="{34C7F327-D614-4BE1-A194-9551F2C514D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326115" y="3337548"/>
              <a:ext cx="20638" cy="6350"/>
            </a:xfrm>
            <a:prstGeom prst="line">
              <a:avLst/>
            </a:prstGeom>
            <a:noFill/>
            <a:ln w="20638">
              <a:solidFill>
                <a:srgbClr val="08080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  <xdr:txBody>
            <a:bodyPr wrap="square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+mn-cs"/>
                </a:defRPr>
              </a:lvl9pPr>
            </a:lstStyle>
            <a:p>
              <a:endParaRPr lang="en-US"/>
            </a:p>
          </xdr:txBody>
        </xdr:sp>
      </xdr:grpSp>
      <xdr:sp macro="" textlink="">
        <xdr:nvSpPr>
          <xdr:cNvPr id="45" name="TextBox 65">
            <a:extLst>
              <a:ext uri="{FF2B5EF4-FFF2-40B4-BE49-F238E27FC236}">
                <a16:creationId xmlns:a16="http://schemas.microsoft.com/office/drawing/2014/main" id="{FF13E95F-F720-4A66-8C1D-AED51FE59C41}"/>
              </a:ext>
            </a:extLst>
          </xdr:cNvPr>
          <xdr:cNvSpPr txBox="1"/>
        </xdr:nvSpPr>
        <xdr:spPr>
          <a:xfrm>
            <a:off x="7290578" y="2391398"/>
            <a:ext cx="950901" cy="52322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pPr algn="ctr"/>
            <a:r>
              <a:rPr lang="fi-FI" sz="1400" i="1"/>
              <a:t>Ka. 43,17</a:t>
            </a:r>
          </a:p>
          <a:p>
            <a:pPr algn="ctr"/>
            <a:r>
              <a:rPr lang="el-GR" sz="1400" i="1">
                <a:cs typeface="Arial" panose="020B0604020202020204" pitchFamily="34" charset="0"/>
              </a:rPr>
              <a:t>σ</a:t>
            </a:r>
            <a:r>
              <a:rPr lang="fi-FI" sz="1400" i="1">
                <a:cs typeface="Arial" panose="020B0604020202020204" pitchFamily="34" charset="0"/>
              </a:rPr>
              <a:t> 2,94</a:t>
            </a:r>
          </a:p>
        </xdr:txBody>
      </xdr:sp>
    </xdr:grpSp>
    <xdr:clientData/>
  </xdr:twoCellAnchor>
  <xdr:oneCellAnchor>
    <xdr:from>
      <xdr:col>5</xdr:col>
      <xdr:colOff>339693</xdr:colOff>
      <xdr:row>12</xdr:row>
      <xdr:rowOff>299198</xdr:rowOff>
    </xdr:from>
    <xdr:ext cx="562007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9" name="TextBox 58">
              <a:extLst>
                <a:ext uri="{FF2B5EF4-FFF2-40B4-BE49-F238E27FC236}">
                  <a16:creationId xmlns:a16="http://schemas.microsoft.com/office/drawing/2014/main" id="{A2DD9BE0-1AE4-40E6-9D02-2CFA8338A82A}"/>
                </a:ext>
              </a:extLst>
            </xdr:cNvPr>
            <xdr:cNvSpPr txBox="1"/>
          </xdr:nvSpPr>
          <xdr:spPr>
            <a:xfrm>
              <a:off x="7959693" y="3366248"/>
              <a:ext cx="562007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 anchorCtr="0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i-FI" sz="2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24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>
                        <m:r>
                          <a:rPr lang="en-GB" sz="2400" b="0" i="1">
                            <a:latin typeface="Cambria Math" panose="02040503050406030204" pitchFamily="18" charset="0"/>
                          </a:rPr>
                          <m:t>𝑒</m:t>
                        </m:r>
                      </m:sub>
                    </m:sSub>
                  </m:oMath>
                </m:oMathPara>
              </a14:m>
              <a:endParaRPr lang="fi-FI" sz="3600"/>
            </a:p>
          </xdr:txBody>
        </xdr:sp>
      </mc:Choice>
      <mc:Fallback xmlns="">
        <xdr:sp macro="" textlink="">
          <xdr:nvSpPr>
            <xdr:cNvPr id="59" name="TextBox 58">
              <a:extLst>
                <a:ext uri="{FF2B5EF4-FFF2-40B4-BE49-F238E27FC236}">
                  <a16:creationId xmlns:a16="http://schemas.microsoft.com/office/drawing/2014/main" id="{A2DD9BE0-1AE4-40E6-9D02-2CFA8338A82A}"/>
                </a:ext>
              </a:extLst>
            </xdr:cNvPr>
            <xdr:cNvSpPr txBox="1"/>
          </xdr:nvSpPr>
          <xdr:spPr>
            <a:xfrm>
              <a:off x="7959693" y="3366248"/>
              <a:ext cx="562007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 anchorCtr="0">
              <a:spAutoFit/>
            </a:bodyPr>
            <a:lstStyle/>
            <a:p>
              <a:r>
                <a:rPr lang="en-GB" sz="2400" b="0" i="0">
                  <a:latin typeface="Cambria Math" panose="02040503050406030204" pitchFamily="18" charset="0"/>
                </a:rPr>
                <a:t>𝑡</a:t>
              </a:r>
              <a:r>
                <a:rPr lang="fi-FI" sz="2400" b="0" i="0">
                  <a:latin typeface="Cambria Math" panose="02040503050406030204" pitchFamily="18" charset="0"/>
                </a:rPr>
                <a:t>_</a:t>
              </a:r>
              <a:r>
                <a:rPr lang="en-GB" sz="2400" b="0" i="0">
                  <a:latin typeface="Cambria Math" panose="02040503050406030204" pitchFamily="18" charset="0"/>
                </a:rPr>
                <a:t>𝑒</a:t>
              </a:r>
              <a:endParaRPr lang="fi-FI" sz="3600"/>
            </a:p>
          </xdr:txBody>
        </xdr:sp>
      </mc:Fallback>
    </mc:AlternateContent>
    <xdr:clientData/>
  </xdr:oneCellAnchor>
  <xdr:oneCellAnchor>
    <xdr:from>
      <xdr:col>6</xdr:col>
      <xdr:colOff>434943</xdr:colOff>
      <xdr:row>13</xdr:row>
      <xdr:rowOff>2063</xdr:rowOff>
    </xdr:from>
    <xdr:ext cx="397096" cy="3825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TextBox 59">
              <a:extLst>
                <a:ext uri="{FF2B5EF4-FFF2-40B4-BE49-F238E27FC236}">
                  <a16:creationId xmlns:a16="http://schemas.microsoft.com/office/drawing/2014/main" id="{C4D971DC-DC67-439C-8038-35DD7BE799B2}"/>
                </a:ext>
              </a:extLst>
            </xdr:cNvPr>
            <xdr:cNvSpPr txBox="1"/>
          </xdr:nvSpPr>
          <xdr:spPr>
            <a:xfrm>
              <a:off x="9578943" y="3373913"/>
              <a:ext cx="397096" cy="3825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fi-FI" sz="24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m:rPr>
                            <m:sty m:val="p"/>
                          </m:rPr>
                          <a:rPr lang="el-GR" sz="2400" i="1">
                            <a:latin typeface="Cambria Math" panose="02040503050406030204" pitchFamily="18" charset="0"/>
                          </a:rPr>
                          <m:t>σ</m:t>
                        </m:r>
                      </m:e>
                      <m:sub>
                        <m:r>
                          <a:rPr lang="en-GB" sz="2400" b="0" i="1">
                            <a:latin typeface="Cambria Math" panose="02040503050406030204" pitchFamily="18" charset="0"/>
                          </a:rPr>
                          <m:t>𝑥</m:t>
                        </m:r>
                      </m:sub>
                      <m:sup>
                        <m:r>
                          <a:rPr lang="en-GB" sz="24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bSup>
                  </m:oMath>
                </m:oMathPara>
              </a14:m>
              <a:endParaRPr lang="fi-FI" sz="2400"/>
            </a:p>
          </xdr:txBody>
        </xdr:sp>
      </mc:Choice>
      <mc:Fallback xmlns="">
        <xdr:sp macro="" textlink="">
          <xdr:nvSpPr>
            <xdr:cNvPr id="60" name="TextBox 59">
              <a:extLst>
                <a:ext uri="{FF2B5EF4-FFF2-40B4-BE49-F238E27FC236}">
                  <a16:creationId xmlns:a16="http://schemas.microsoft.com/office/drawing/2014/main" id="{C4D971DC-DC67-439C-8038-35DD7BE799B2}"/>
                </a:ext>
              </a:extLst>
            </xdr:cNvPr>
            <xdr:cNvSpPr txBox="1"/>
          </xdr:nvSpPr>
          <xdr:spPr>
            <a:xfrm>
              <a:off x="9578943" y="3373913"/>
              <a:ext cx="397096" cy="3825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l-GR" sz="2400" i="0">
                  <a:latin typeface="Cambria Math" panose="02040503050406030204" pitchFamily="18" charset="0"/>
                </a:rPr>
                <a:t>σ</a:t>
              </a:r>
              <a:r>
                <a:rPr lang="fi-FI" sz="2400" i="0">
                  <a:latin typeface="Cambria Math" panose="02040503050406030204" pitchFamily="18" charset="0"/>
                </a:rPr>
                <a:t>_</a:t>
              </a:r>
              <a:r>
                <a:rPr lang="en-GB" sz="2400" b="0" i="0">
                  <a:latin typeface="Cambria Math" panose="02040503050406030204" pitchFamily="18" charset="0"/>
                </a:rPr>
                <a:t>𝑥</a:t>
              </a:r>
              <a:r>
                <a:rPr lang="fi-FI" sz="2400" b="0" i="0">
                  <a:latin typeface="Cambria Math" panose="02040503050406030204" pitchFamily="18" charset="0"/>
                </a:rPr>
                <a:t>^</a:t>
              </a:r>
              <a:r>
                <a:rPr lang="en-GB" sz="2400" b="0" i="0">
                  <a:latin typeface="Cambria Math" panose="02040503050406030204" pitchFamily="18" charset="0"/>
                </a:rPr>
                <a:t>2</a:t>
              </a:r>
              <a:endParaRPr lang="fi-FI" sz="2400"/>
            </a:p>
          </xdr:txBody>
        </xdr:sp>
      </mc:Fallback>
    </mc:AlternateContent>
    <xdr:clientData/>
  </xdr:oneCellAnchor>
  <xdr:twoCellAnchor>
    <xdr:from>
      <xdr:col>0</xdr:col>
      <xdr:colOff>279400</xdr:colOff>
      <xdr:row>46</xdr:row>
      <xdr:rowOff>0</xdr:rowOff>
    </xdr:from>
    <xdr:to>
      <xdr:col>0</xdr:col>
      <xdr:colOff>1249039</xdr:colOff>
      <xdr:row>48</xdr:row>
      <xdr:rowOff>15123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1" name="TextBox 32">
              <a:extLst>
                <a:ext uri="{FF2B5EF4-FFF2-40B4-BE49-F238E27FC236}">
                  <a16:creationId xmlns:a16="http://schemas.microsoft.com/office/drawing/2014/main" id="{347448F5-59FD-4FBC-8A9C-20629FBC25F3}"/>
                </a:ext>
              </a:extLst>
            </xdr:cNvPr>
            <xdr:cNvSpPr txBox="1"/>
          </xdr:nvSpPr>
          <xdr:spPr>
            <a:xfrm>
              <a:off x="279400" y="12639675"/>
              <a:ext cx="969639" cy="624723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>
                  <a:latin typeface="Cambria Math" panose="02040503050406030204" pitchFamily="18" charset="0"/>
                  <a:ea typeface="Cambria Math" panose="02040503050406030204" pitchFamily="18" charset="0"/>
                  <a:cs typeface="Arial" panose="020B0604020202020204" pitchFamily="34" charset="0"/>
                </a:rPr>
                <a:t>z</a:t>
              </a:r>
              <a14:m>
                <m:oMath xmlns:m="http://schemas.openxmlformats.org/officeDocument/2006/math">
                  <m:r>
                    <a:rPr lang="en-US" i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m:rPr>
                          <m:sty m:val="p"/>
                        </m:rPr>
                        <a:rPr lang="fi-FI" b="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T</m:t>
                      </m:r>
                      <m:r>
                        <a:rPr lang="fi-FI" b="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</m:t>
                      </m:r>
                      <m:sSub>
                        <m:sSubPr>
                          <m:ctrlPr>
                            <a:rPr lang="fi-FI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m:rPr>
                              <m:sty m:val="p"/>
                            </m:rPr>
                            <a:rPr lang="fi-FI" b="0" i="0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T</m:t>
                          </m:r>
                        </m:e>
                        <m:sub>
                          <m:r>
                            <m:rPr>
                              <m:sty m:val="p"/>
                            </m:rPr>
                            <a:rPr lang="fi-FI" b="0" i="0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E</m:t>
                          </m:r>
                        </m:sub>
                      </m:sSub>
                    </m:num>
                    <m:den>
                      <m:rad>
                        <m:radPr>
                          <m:degHide m:val="on"/>
                          <m:ctrlPr>
                            <a:rPr lang="en-US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radPr>
                        <m:deg/>
                        <m:e>
                          <m:nary>
                            <m:naryPr>
                              <m:chr m:val="∑"/>
                              <m:subHide m:val="on"/>
                              <m:supHide m:val="on"/>
                              <m:ctrlPr>
                                <a:rPr lang="en-US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naryPr>
                            <m:sub/>
                            <m:sup/>
                            <m:e>
                              <m:sSubSup>
                                <m:sSubSupPr>
                                  <m:ctrlPr>
                                    <a:rPr lang="en-US" i="1">
                                      <a:latin typeface="Cambria Math" panose="02040503050406030204" pitchFamily="18" charset="0"/>
                                      <a:ea typeface="Cambria Math" panose="02040503050406030204" pitchFamily="18" charset="0"/>
                                    </a:rPr>
                                  </m:ctrlPr>
                                </m:sSubSupPr>
                                <m:e>
                                  <m:r>
                                    <m:rPr>
                                      <m:sty m:val="p"/>
                                    </m:rPr>
                                    <a:rPr lang="en-US">
                                      <a:latin typeface="Cambria Math" panose="02040503050406030204" pitchFamily="18" charset="0"/>
                                      <a:ea typeface="Cambria Math" panose="02040503050406030204" pitchFamily="18" charset="0"/>
                                    </a:rPr>
                                    <m:t>σ</m:t>
                                  </m:r>
                                </m:e>
                                <m:sub>
                                  <m:r>
                                    <m:rPr>
                                      <m:sty m:val="p"/>
                                    </m:rPr>
                                    <a:rPr lang="fi-FI">
                                      <a:latin typeface="Cambria Math" panose="02040503050406030204" pitchFamily="18" charset="0"/>
                                      <a:ea typeface="Cambria Math" panose="02040503050406030204" pitchFamily="18" charset="0"/>
                                    </a:rPr>
                                    <m:t>cp</m:t>
                                  </m:r>
                                </m:sub>
                                <m:sup>
                                  <m:r>
                                    <a:rPr lang="fi-FI">
                                      <a:latin typeface="Cambria Math" panose="02040503050406030204" pitchFamily="18" charset="0"/>
                                      <a:ea typeface="Cambria Math" panose="02040503050406030204" pitchFamily="18" charset="0"/>
                                    </a:rPr>
                                    <m:t>2</m:t>
                                  </m:r>
                                </m:sup>
                              </m:sSubSup>
                            </m:e>
                          </m:nary>
                        </m:e>
                      </m:rad>
                    </m:den>
                  </m:f>
                </m:oMath>
              </a14:m>
              <a:endParaRPr lang="en-US" sz="1000">
                <a:latin typeface="Cambria Math" panose="02040503050406030204" pitchFamily="18" charset="0"/>
                <a:ea typeface="Cambria Math" panose="02040503050406030204" pitchFamily="18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61" name="TextBox 32">
              <a:extLst>
                <a:ext uri="{FF2B5EF4-FFF2-40B4-BE49-F238E27FC236}">
                  <a16:creationId xmlns:a16="http://schemas.microsoft.com/office/drawing/2014/main" id="{347448F5-59FD-4FBC-8A9C-20629FBC25F3}"/>
                </a:ext>
              </a:extLst>
            </xdr:cNvPr>
            <xdr:cNvSpPr txBox="1"/>
          </xdr:nvSpPr>
          <xdr:spPr>
            <a:xfrm>
              <a:off x="279400" y="12639675"/>
              <a:ext cx="969639" cy="624723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>
                  <a:latin typeface="Cambria Math" panose="02040503050406030204" pitchFamily="18" charset="0"/>
                  <a:ea typeface="Cambria Math" panose="02040503050406030204" pitchFamily="18" charset="0"/>
                  <a:cs typeface="Arial" panose="020B0604020202020204" pitchFamily="34" charset="0"/>
                </a:rPr>
                <a:t>z</a:t>
              </a:r>
              <a:r>
                <a:rPr lang="en-US" i="0">
                  <a:latin typeface="Cambria Math" panose="02040503050406030204" pitchFamily="18" charset="0"/>
                  <a:ea typeface="Cambria Math" panose="02040503050406030204" pitchFamily="18" charset="0"/>
                </a:rPr>
                <a:t>=(</a:t>
              </a:r>
              <a:r>
                <a:rPr lang="fi-FI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T−T_E</a:t>
              </a:r>
              <a:r>
                <a:rPr lang="en-US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)/√(∑</a:t>
              </a:r>
              <a:r>
                <a:rPr lang="fi-FI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▒</a:t>
              </a:r>
              <a:r>
                <a:rPr lang="en-US" i="0">
                  <a:latin typeface="Cambria Math" panose="02040503050406030204" pitchFamily="18" charset="0"/>
                  <a:ea typeface="Cambria Math" panose="02040503050406030204" pitchFamily="18" charset="0"/>
                </a:rPr>
                <a:t>σ_</a:t>
              </a:r>
              <a:r>
                <a:rPr lang="fi-FI" i="0">
                  <a:latin typeface="Cambria Math" panose="02040503050406030204" pitchFamily="18" charset="0"/>
                  <a:ea typeface="Cambria Math" panose="02040503050406030204" pitchFamily="18" charset="0"/>
                </a:rPr>
                <a:t>cp^2 </a:t>
              </a:r>
              <a:r>
                <a:rPr lang="en-US" i="0">
                  <a:latin typeface="Cambria Math" panose="02040503050406030204" pitchFamily="18" charset="0"/>
                  <a:ea typeface="Cambria Math" panose="02040503050406030204" pitchFamily="18" charset="0"/>
                </a:rPr>
                <a:t>)</a:t>
              </a:r>
              <a:endParaRPr lang="en-US" sz="1000">
                <a:latin typeface="Cambria Math" panose="02040503050406030204" pitchFamily="18" charset="0"/>
                <a:ea typeface="Cambria Math" panose="02040503050406030204" pitchFamily="18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twoCellAnchor>
  <xdr:twoCellAnchor>
    <xdr:from>
      <xdr:col>0</xdr:col>
      <xdr:colOff>279400</xdr:colOff>
      <xdr:row>51</xdr:row>
      <xdr:rowOff>0</xdr:rowOff>
    </xdr:from>
    <xdr:to>
      <xdr:col>0</xdr:col>
      <xdr:colOff>1249039</xdr:colOff>
      <xdr:row>53</xdr:row>
      <xdr:rowOff>15123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2" name="TextBox 32">
              <a:extLst>
                <a:ext uri="{FF2B5EF4-FFF2-40B4-BE49-F238E27FC236}">
                  <a16:creationId xmlns:a16="http://schemas.microsoft.com/office/drawing/2014/main" id="{4E91C38E-5BC2-42AF-A255-1338DE0E276D}"/>
                </a:ext>
              </a:extLst>
            </xdr:cNvPr>
            <xdr:cNvSpPr txBox="1"/>
          </xdr:nvSpPr>
          <xdr:spPr>
            <a:xfrm>
              <a:off x="279400" y="14125575"/>
              <a:ext cx="969639" cy="624723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>
                  <a:latin typeface="Cambria Math" panose="02040503050406030204" pitchFamily="18" charset="0"/>
                  <a:ea typeface="Cambria Math" panose="02040503050406030204" pitchFamily="18" charset="0"/>
                  <a:cs typeface="Arial" panose="020B0604020202020204" pitchFamily="34" charset="0"/>
                </a:rPr>
                <a:t>z</a:t>
              </a:r>
              <a14:m>
                <m:oMath xmlns:m="http://schemas.openxmlformats.org/officeDocument/2006/math">
                  <m:r>
                    <a:rPr lang="en-US" i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m:rPr>
                          <m:sty m:val="p"/>
                        </m:rPr>
                        <a:rPr lang="fi-FI" b="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T</m:t>
                      </m:r>
                      <m:r>
                        <a:rPr lang="fi-FI" b="0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</m:t>
                      </m:r>
                      <m:sSub>
                        <m:sSubPr>
                          <m:ctrlPr>
                            <a:rPr lang="fi-FI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m:rPr>
                              <m:sty m:val="p"/>
                            </m:rPr>
                            <a:rPr lang="fi-FI" b="0" i="0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T</m:t>
                          </m:r>
                        </m:e>
                        <m:sub>
                          <m:r>
                            <m:rPr>
                              <m:sty m:val="p"/>
                            </m:rPr>
                            <a:rPr lang="fi-FI" b="0" i="0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E</m:t>
                          </m:r>
                        </m:sub>
                      </m:sSub>
                    </m:num>
                    <m:den>
                      <m:rad>
                        <m:radPr>
                          <m:degHide m:val="on"/>
                          <m:ctrlPr>
                            <a:rPr lang="en-US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radPr>
                        <m:deg/>
                        <m:e>
                          <m:nary>
                            <m:naryPr>
                              <m:chr m:val="∑"/>
                              <m:subHide m:val="on"/>
                              <m:supHide m:val="on"/>
                              <m:ctrlPr>
                                <a:rPr lang="en-US" i="1"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</m:ctrlPr>
                            </m:naryPr>
                            <m:sub/>
                            <m:sup/>
                            <m:e>
                              <m:sSubSup>
                                <m:sSubSupPr>
                                  <m:ctrlPr>
                                    <a:rPr lang="en-US" i="1">
                                      <a:latin typeface="Cambria Math" panose="02040503050406030204" pitchFamily="18" charset="0"/>
                                      <a:ea typeface="Cambria Math" panose="02040503050406030204" pitchFamily="18" charset="0"/>
                                    </a:rPr>
                                  </m:ctrlPr>
                                </m:sSubSupPr>
                                <m:e>
                                  <m:r>
                                    <m:rPr>
                                      <m:sty m:val="p"/>
                                    </m:rPr>
                                    <a:rPr lang="en-US">
                                      <a:latin typeface="Cambria Math" panose="02040503050406030204" pitchFamily="18" charset="0"/>
                                      <a:ea typeface="Cambria Math" panose="02040503050406030204" pitchFamily="18" charset="0"/>
                                    </a:rPr>
                                    <m:t>σ</m:t>
                                  </m:r>
                                </m:e>
                                <m:sub>
                                  <m:r>
                                    <m:rPr>
                                      <m:sty m:val="p"/>
                                    </m:rPr>
                                    <a:rPr lang="fi-FI">
                                      <a:latin typeface="Cambria Math" panose="02040503050406030204" pitchFamily="18" charset="0"/>
                                      <a:ea typeface="Cambria Math" panose="02040503050406030204" pitchFamily="18" charset="0"/>
                                    </a:rPr>
                                    <m:t>cp</m:t>
                                  </m:r>
                                </m:sub>
                                <m:sup>
                                  <m:r>
                                    <a:rPr lang="fi-FI">
                                      <a:latin typeface="Cambria Math" panose="02040503050406030204" pitchFamily="18" charset="0"/>
                                      <a:ea typeface="Cambria Math" panose="02040503050406030204" pitchFamily="18" charset="0"/>
                                    </a:rPr>
                                    <m:t>2</m:t>
                                  </m:r>
                                </m:sup>
                              </m:sSubSup>
                            </m:e>
                          </m:nary>
                        </m:e>
                      </m:rad>
                    </m:den>
                  </m:f>
                </m:oMath>
              </a14:m>
              <a:endParaRPr lang="en-US" sz="1000">
                <a:latin typeface="Cambria Math" panose="02040503050406030204" pitchFamily="18" charset="0"/>
                <a:ea typeface="Cambria Math" panose="02040503050406030204" pitchFamily="18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62" name="TextBox 32">
              <a:extLst>
                <a:ext uri="{FF2B5EF4-FFF2-40B4-BE49-F238E27FC236}">
                  <a16:creationId xmlns:a16="http://schemas.microsoft.com/office/drawing/2014/main" id="{4E91C38E-5BC2-42AF-A255-1338DE0E276D}"/>
                </a:ext>
              </a:extLst>
            </xdr:cNvPr>
            <xdr:cNvSpPr txBox="1"/>
          </xdr:nvSpPr>
          <xdr:spPr>
            <a:xfrm>
              <a:off x="279400" y="14125575"/>
              <a:ext cx="969639" cy="624723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>
                  <a:latin typeface="Cambria Math" panose="02040503050406030204" pitchFamily="18" charset="0"/>
                  <a:ea typeface="Cambria Math" panose="02040503050406030204" pitchFamily="18" charset="0"/>
                  <a:cs typeface="Arial" panose="020B0604020202020204" pitchFamily="34" charset="0"/>
                </a:rPr>
                <a:t>z</a:t>
              </a:r>
              <a:r>
                <a:rPr lang="en-US" i="0">
                  <a:latin typeface="Cambria Math" panose="02040503050406030204" pitchFamily="18" charset="0"/>
                  <a:ea typeface="Cambria Math" panose="02040503050406030204" pitchFamily="18" charset="0"/>
                </a:rPr>
                <a:t>=(</a:t>
              </a:r>
              <a:r>
                <a:rPr lang="fi-FI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T−T_E</a:t>
              </a:r>
              <a:r>
                <a:rPr lang="en-US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)/√(∑</a:t>
              </a:r>
              <a:r>
                <a:rPr lang="fi-FI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▒</a:t>
              </a:r>
              <a:r>
                <a:rPr lang="en-US" i="0">
                  <a:latin typeface="Cambria Math" panose="02040503050406030204" pitchFamily="18" charset="0"/>
                  <a:ea typeface="Cambria Math" panose="02040503050406030204" pitchFamily="18" charset="0"/>
                </a:rPr>
                <a:t>σ_</a:t>
              </a:r>
              <a:r>
                <a:rPr lang="fi-FI" i="0">
                  <a:latin typeface="Cambria Math" panose="02040503050406030204" pitchFamily="18" charset="0"/>
                  <a:ea typeface="Cambria Math" panose="02040503050406030204" pitchFamily="18" charset="0"/>
                </a:rPr>
                <a:t>cp^2 </a:t>
              </a:r>
              <a:r>
                <a:rPr lang="en-US" i="0">
                  <a:latin typeface="Cambria Math" panose="02040503050406030204" pitchFamily="18" charset="0"/>
                  <a:ea typeface="Cambria Math" panose="02040503050406030204" pitchFamily="18" charset="0"/>
                </a:rPr>
                <a:t>)</a:t>
              </a:r>
              <a:endParaRPr lang="en-US" sz="1000">
                <a:latin typeface="Cambria Math" panose="02040503050406030204" pitchFamily="18" charset="0"/>
                <a:ea typeface="Cambria Math" panose="02040503050406030204" pitchFamily="18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twoCellAnchor>
  <xdr:twoCellAnchor editAs="oneCell">
    <xdr:from>
      <xdr:col>0</xdr:col>
      <xdr:colOff>419100</xdr:colOff>
      <xdr:row>27</xdr:row>
      <xdr:rowOff>241300</xdr:rowOff>
    </xdr:from>
    <xdr:to>
      <xdr:col>3</xdr:col>
      <xdr:colOff>1384300</xdr:colOff>
      <xdr:row>39</xdr:row>
      <xdr:rowOff>104400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DC5ABC22-07D5-4EE2-A5B4-4940E7777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7327900"/>
          <a:ext cx="5537200" cy="352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725025" cy="62674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CFC0C2-6A76-4793-8DAE-5FCA072265C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715500" cy="626052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391885C-4CC9-48B0-A939-357B2273C62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0.737</cdr:x>
      <cdr:y>0.38211</cdr:y>
    </cdr:from>
    <cdr:to>
      <cdr:x>0.98875</cdr:x>
      <cdr:y>0.70528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60324" y="2387600"/>
          <a:ext cx="2445877" cy="20193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45720" tIns="27432" rIns="4572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 sz="1400" b="1" i="1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 xmlns:a="http://schemas.openxmlformats.org/drawingml/2006/main">
          <a:pPr algn="ctr" rtl="0">
            <a:defRPr sz="1000"/>
          </a:pPr>
          <a:r>
            <a:rPr lang="en-US" sz="1400" b="1" i="1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PERTin huono puoli on oletus vain yhden polun kriittisyydestä. Tässäkin laskussa on mahdollista että polku B-E-F-H-I onkin projektin keston kannalta se kriittinen!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584199</xdr:colOff>
      <xdr:row>4</xdr:row>
      <xdr:rowOff>55996</xdr:rowOff>
    </xdr:from>
    <xdr:to>
      <xdr:col>21</xdr:col>
      <xdr:colOff>419100</xdr:colOff>
      <xdr:row>35</xdr:row>
      <xdr:rowOff>9526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B077061F-93DE-46C7-9014-DD921036B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2599" y="716396"/>
          <a:ext cx="7759701" cy="6887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584200</xdr:colOff>
      <xdr:row>32</xdr:row>
      <xdr:rowOff>127000</xdr:rowOff>
    </xdr:from>
    <xdr:to>
      <xdr:col>3</xdr:col>
      <xdr:colOff>828071</xdr:colOff>
      <xdr:row>56</xdr:row>
      <xdr:rowOff>1775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F59ED1-E8AF-4BB0-B781-B559532E9D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4200" y="7165975"/>
          <a:ext cx="4644421" cy="3760975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22</xdr:row>
      <xdr:rowOff>200025</xdr:rowOff>
    </xdr:from>
    <xdr:to>
      <xdr:col>5</xdr:col>
      <xdr:colOff>1371600</xdr:colOff>
      <xdr:row>27</xdr:row>
      <xdr:rowOff>209550</xdr:rowOff>
    </xdr:to>
    <xdr:sp macro="" textlink="">
      <xdr:nvSpPr>
        <xdr:cNvPr id="3" name="Text Box 74">
          <a:extLst>
            <a:ext uri="{FF2B5EF4-FFF2-40B4-BE49-F238E27FC236}">
              <a16:creationId xmlns:a16="http://schemas.microsoft.com/office/drawing/2014/main" id="{8583FFC4-EF29-465B-A915-EFA2756CE3D3}"/>
            </a:ext>
          </a:extLst>
        </xdr:cNvPr>
        <xdr:cNvSpPr txBox="1">
          <a:spLocks noChangeArrowheads="1"/>
        </xdr:cNvSpPr>
      </xdr:nvSpPr>
      <xdr:spPr bwMode="auto">
        <a:xfrm>
          <a:off x="5981700" y="5210175"/>
          <a:ext cx="2724150" cy="1152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300" b="0" i="1" u="none" strike="noStrike" baseline="0">
              <a:solidFill>
                <a:srgbClr val="000000"/>
              </a:solidFill>
              <a:latin typeface="Arial"/>
              <a:cs typeface="Arial"/>
            </a:rPr>
            <a:t>Oletuksista johtuen aktiviteetti G voidaan siis toteuttaa joko</a:t>
          </a:r>
        </a:p>
        <a:p>
          <a:pPr algn="ctr" rtl="0">
            <a:defRPr sz="1000"/>
          </a:pPr>
          <a:r>
            <a:rPr lang="en-US" sz="1300" b="0" i="1" u="none" strike="noStrike" baseline="0">
              <a:solidFill>
                <a:srgbClr val="000000"/>
              </a:solidFill>
              <a:latin typeface="Arial"/>
              <a:cs typeface="Arial"/>
            </a:rPr>
            <a:t>4 päivässä 900 yksiköllä,</a:t>
          </a:r>
        </a:p>
        <a:p>
          <a:pPr algn="ctr" rtl="0">
            <a:defRPr sz="1000"/>
          </a:pPr>
          <a:r>
            <a:rPr lang="en-US" sz="1300" b="0" i="1" u="none" strike="noStrike" baseline="0">
              <a:solidFill>
                <a:srgbClr val="000000"/>
              </a:solidFill>
              <a:latin typeface="Arial"/>
              <a:cs typeface="Arial"/>
            </a:rPr>
            <a:t>3 päivässä 1200:lla tai</a:t>
          </a:r>
        </a:p>
        <a:p>
          <a:pPr algn="ctr" rtl="0">
            <a:defRPr sz="1000"/>
          </a:pPr>
          <a:r>
            <a:rPr lang="en-US" sz="1300" b="0" i="1" u="none" strike="noStrike" baseline="0">
              <a:solidFill>
                <a:srgbClr val="000000"/>
              </a:solidFill>
              <a:latin typeface="Arial"/>
              <a:cs typeface="Arial"/>
            </a:rPr>
            <a:t>2 päivässä 1500:lla.</a:t>
          </a:r>
        </a:p>
      </xdr:txBody>
    </xdr:sp>
    <xdr:clientData/>
  </xdr:twoCellAnchor>
  <xdr:twoCellAnchor editAs="oneCell">
    <xdr:from>
      <xdr:col>3</xdr:col>
      <xdr:colOff>1295400</xdr:colOff>
      <xdr:row>33</xdr:row>
      <xdr:rowOff>152400</xdr:rowOff>
    </xdr:from>
    <xdr:to>
      <xdr:col>5</xdr:col>
      <xdr:colOff>1371600</xdr:colOff>
      <xdr:row>54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28793D44-5FF0-4A65-8AE2-A2CC72AE7534}"/>
            </a:ext>
          </a:extLst>
        </xdr:cNvPr>
        <xdr:cNvSpPr txBox="1">
          <a:spLocks noChangeArrowheads="1"/>
        </xdr:cNvSpPr>
      </xdr:nvSpPr>
      <xdr:spPr bwMode="auto">
        <a:xfrm>
          <a:off x="5695950" y="7353300"/>
          <a:ext cx="3009900" cy="3371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Käsin laskettaessa kannattaa merkitä kuvaan kuinka monta päivää aktiviteettia voidaan kiirehtiä ja mikä on "päivätaksa"</a:t>
          </a: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(helpottaa / nopeuttaa analyysiä)</a:t>
          </a: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Kiirehtinen kannattaa aloittaa kriittisen polun vaiheista koska vain niitä kiirehtimällä projektin kokonaiskesto laskee. Lisäksi kannattaa aloittaa kiirehtiminen niistä vaiheista joiden kiirehtimis-kustannus per päivä on alhaisin.</a:t>
          </a:r>
        </a:p>
      </xdr:txBody>
    </xdr:sp>
    <xdr:clientData/>
  </xdr:twoCellAnchor>
  <xdr:twoCellAnchor editAs="oneCell">
    <xdr:from>
      <xdr:col>3</xdr:col>
      <xdr:colOff>1304925</xdr:colOff>
      <xdr:row>60</xdr:row>
      <xdr:rowOff>114300</xdr:rowOff>
    </xdr:from>
    <xdr:to>
      <xdr:col>5</xdr:col>
      <xdr:colOff>1419225</xdr:colOff>
      <xdr:row>83</xdr:row>
      <xdr:rowOff>247650</xdr:rowOff>
    </xdr:to>
    <xdr:sp macro="" textlink="">
      <xdr:nvSpPr>
        <xdr:cNvPr id="5" name="Text Box 26">
          <a:extLst>
            <a:ext uri="{FF2B5EF4-FFF2-40B4-BE49-F238E27FC236}">
              <a16:creationId xmlns:a16="http://schemas.microsoft.com/office/drawing/2014/main" id="{A45C6617-262E-4CDD-AD9A-BC0ABB936B34}"/>
            </a:ext>
          </a:extLst>
        </xdr:cNvPr>
        <xdr:cNvSpPr txBox="1">
          <a:spLocks noChangeArrowheads="1"/>
        </xdr:cNvSpPr>
      </xdr:nvSpPr>
      <xdr:spPr bwMode="auto">
        <a:xfrm>
          <a:off x="5705475" y="11839575"/>
          <a:ext cx="3048000" cy="3857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Järkevin strategia on kiirehtiä yhdellä päivällä vaiheita A, D ja E. Projektin kokonaiskesto laskee 2 päivää ja kustannukset nousevat 350 yksikköä (1*100+1*175+1*75). </a:t>
          </a: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Isommissa verkkomalleissa on hyvä vielä piirtää uudelleen kiirehditty projekti ja tarkistaa, että se on tosiaan mahdollista toteuttaa suunnitelmien mukaan (esim. ei "ristikkäisiä" polkuja jotka hidastaisivat projektin kestoa)!</a:t>
          </a:r>
        </a:p>
      </xdr:txBody>
    </xdr:sp>
    <xdr:clientData/>
  </xdr:twoCellAnchor>
  <xdr:twoCellAnchor editAs="oneCell">
    <xdr:from>
      <xdr:col>4</xdr:col>
      <xdr:colOff>104775</xdr:colOff>
      <xdr:row>19</xdr:row>
      <xdr:rowOff>104775</xdr:rowOff>
    </xdr:from>
    <xdr:to>
      <xdr:col>5</xdr:col>
      <xdr:colOff>1362075</xdr:colOff>
      <xdr:row>22</xdr:row>
      <xdr:rowOff>123825</xdr:rowOff>
    </xdr:to>
    <xdr:sp macro="" textlink="">
      <xdr:nvSpPr>
        <xdr:cNvPr id="6" name="Text Box 35">
          <a:extLst>
            <a:ext uri="{FF2B5EF4-FFF2-40B4-BE49-F238E27FC236}">
              <a16:creationId xmlns:a16="http://schemas.microsoft.com/office/drawing/2014/main" id="{F5CD36AC-4A70-4BFE-9FFA-6BCE45D1E48D}"/>
            </a:ext>
          </a:extLst>
        </xdr:cNvPr>
        <xdr:cNvSpPr txBox="1">
          <a:spLocks noChangeArrowheads="1"/>
        </xdr:cNvSpPr>
      </xdr:nvSpPr>
      <xdr:spPr bwMode="auto">
        <a:xfrm>
          <a:off x="5972175" y="3962400"/>
          <a:ext cx="2724150" cy="1171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HUOM!</a:t>
          </a: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Laske ensiksi kiirehtimisen "lisäkustannus per päivä" annettujen tietojen pohjalta!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38100</xdr:rowOff>
    </xdr:from>
    <xdr:to>
      <xdr:col>5</xdr:col>
      <xdr:colOff>885825</xdr:colOff>
      <xdr:row>4</xdr:row>
      <xdr:rowOff>142875</xdr:rowOff>
    </xdr:to>
    <xdr:sp macro="" textlink="">
      <xdr:nvSpPr>
        <xdr:cNvPr id="7" name="Text Box 40">
          <a:extLst>
            <a:ext uri="{FF2B5EF4-FFF2-40B4-BE49-F238E27FC236}">
              <a16:creationId xmlns:a16="http://schemas.microsoft.com/office/drawing/2014/main" id="{5A8D7C23-F1C6-4553-AB8B-3AF19448206B}"/>
            </a:ext>
          </a:extLst>
        </xdr:cNvPr>
        <xdr:cNvSpPr txBox="1">
          <a:spLocks noChangeArrowheads="1"/>
        </xdr:cNvSpPr>
      </xdr:nvSpPr>
      <xdr:spPr bwMode="auto">
        <a:xfrm>
          <a:off x="47625" y="38100"/>
          <a:ext cx="8172450" cy="752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Jos tehtäväsi on saada alla olevien tietojen mukainen projekti valmiiksi minimikustannuksin kymmenessä päivässä,  niin mitä aktiviteettaja kiirehdit (oletetaan, että kiirehtimisen aikasäästöt voidaan jakaa yksittäisiksi päiviksi ja kustannuksilla on lineaarinen suhde)?</a:t>
          </a:r>
        </a:p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469900</xdr:colOff>
      <xdr:row>59</xdr:row>
      <xdr:rowOff>130174</xdr:rowOff>
    </xdr:from>
    <xdr:to>
      <xdr:col>3</xdr:col>
      <xdr:colOff>982300</xdr:colOff>
      <xdr:row>82</xdr:row>
      <xdr:rowOff>1025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7AF0D9F-2E21-40B0-846D-C60E5483D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9900" y="11683999"/>
          <a:ext cx="4912950" cy="3604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05687-0AC2-4C0D-8215-9FC01F37CBC6}">
  <sheetPr>
    <pageSetUpPr fitToPage="1"/>
  </sheetPr>
  <dimension ref="A1:J65"/>
  <sheetViews>
    <sheetView tabSelected="1" zoomScale="90" zoomScaleNormal="90" workbookViewId="0"/>
  </sheetViews>
  <sheetFormatPr defaultRowHeight="12.75" x14ac:dyDescent="0.2"/>
  <cols>
    <col min="1" max="8" width="15" style="68" customWidth="1"/>
    <col min="9" max="16384" width="9.140625" style="68"/>
  </cols>
  <sheetData>
    <row r="1" spans="1:10" ht="36" x14ac:dyDescent="0.2">
      <c r="A1" s="147" t="s">
        <v>0</v>
      </c>
      <c r="B1" s="148" t="s">
        <v>41</v>
      </c>
      <c r="C1" s="149" t="s">
        <v>1</v>
      </c>
    </row>
    <row r="2" spans="1:10" ht="15.75" x14ac:dyDescent="0.25">
      <c r="A2" s="150" t="s">
        <v>2</v>
      </c>
      <c r="B2" s="151">
        <v>2</v>
      </c>
      <c r="C2" s="152" t="s">
        <v>3</v>
      </c>
    </row>
    <row r="3" spans="1:10" ht="15.75" x14ac:dyDescent="0.25">
      <c r="A3" s="153" t="s">
        <v>4</v>
      </c>
      <c r="B3" s="154">
        <v>4</v>
      </c>
      <c r="C3" s="155" t="s">
        <v>2</v>
      </c>
    </row>
    <row r="4" spans="1:10" ht="15.75" x14ac:dyDescent="0.25">
      <c r="A4" s="153" t="s">
        <v>5</v>
      </c>
      <c r="B4" s="154">
        <v>5</v>
      </c>
      <c r="C4" s="155" t="s">
        <v>2</v>
      </c>
    </row>
    <row r="5" spans="1:10" ht="15.75" x14ac:dyDescent="0.25">
      <c r="A5" s="150" t="s">
        <v>6</v>
      </c>
      <c r="B5" s="154">
        <v>2</v>
      </c>
      <c r="C5" s="155" t="s">
        <v>4</v>
      </c>
    </row>
    <row r="6" spans="1:10" ht="15.75" x14ac:dyDescent="0.25">
      <c r="A6" s="153" t="s">
        <v>7</v>
      </c>
      <c r="B6" s="154">
        <v>1</v>
      </c>
      <c r="C6" s="155" t="s">
        <v>4</v>
      </c>
    </row>
    <row r="7" spans="1:10" ht="15.75" x14ac:dyDescent="0.25">
      <c r="A7" s="153" t="s">
        <v>8</v>
      </c>
      <c r="B7" s="154">
        <v>8</v>
      </c>
      <c r="C7" s="155" t="s">
        <v>9</v>
      </c>
    </row>
    <row r="8" spans="1:10" ht="15.75" x14ac:dyDescent="0.25">
      <c r="A8" s="150" t="s">
        <v>10</v>
      </c>
      <c r="B8" s="154">
        <v>3</v>
      </c>
      <c r="C8" s="155" t="s">
        <v>11</v>
      </c>
    </row>
    <row r="9" spans="1:10" ht="15.75" x14ac:dyDescent="0.25">
      <c r="A9" s="153" t="s">
        <v>12</v>
      </c>
      <c r="B9" s="154">
        <v>5</v>
      </c>
      <c r="C9" s="155" t="s">
        <v>8</v>
      </c>
    </row>
    <row r="10" spans="1:10" ht="15.75" x14ac:dyDescent="0.25">
      <c r="A10" s="153" t="s">
        <v>13</v>
      </c>
      <c r="B10" s="154">
        <v>4</v>
      </c>
      <c r="C10" s="155" t="s">
        <v>8</v>
      </c>
    </row>
    <row r="11" spans="1:10" ht="16.5" thickBot="1" x14ac:dyDescent="0.3">
      <c r="A11" s="156" t="s">
        <v>14</v>
      </c>
      <c r="B11" s="157">
        <v>7</v>
      </c>
      <c r="C11" s="158" t="s">
        <v>15</v>
      </c>
    </row>
    <row r="12" spans="1:10" ht="13.5" thickBot="1" x14ac:dyDescent="0.25">
      <c r="A12" s="79"/>
      <c r="B12" s="79"/>
      <c r="C12" s="79"/>
      <c r="D12" s="79"/>
      <c r="E12" s="79"/>
      <c r="F12" s="79"/>
      <c r="G12" s="79"/>
      <c r="H12" s="79"/>
      <c r="I12" s="79"/>
      <c r="J12" s="79"/>
    </row>
    <row r="14" spans="1:10" ht="23.25" x14ac:dyDescent="0.35">
      <c r="A14" s="97" t="s">
        <v>38</v>
      </c>
    </row>
    <row r="51" spans="1:8" ht="13.5" thickBot="1" x14ac:dyDescent="0.25"/>
    <row r="52" spans="1:8" ht="36" x14ac:dyDescent="0.2">
      <c r="A52" s="159" t="s">
        <v>0</v>
      </c>
      <c r="B52" s="160" t="s">
        <v>33</v>
      </c>
      <c r="C52" s="161" t="s">
        <v>1</v>
      </c>
      <c r="D52" s="162" t="s">
        <v>34</v>
      </c>
      <c r="E52" s="160" t="s">
        <v>35</v>
      </c>
      <c r="F52" s="160" t="s">
        <v>36</v>
      </c>
      <c r="G52" s="163" t="s">
        <v>37</v>
      </c>
      <c r="H52" s="164" t="s">
        <v>32</v>
      </c>
    </row>
    <row r="53" spans="1:8" ht="15.75" x14ac:dyDescent="0.25">
      <c r="A53" s="153" t="s">
        <v>2</v>
      </c>
      <c r="B53" s="154">
        <v>2</v>
      </c>
      <c r="C53" s="155" t="s">
        <v>3</v>
      </c>
      <c r="D53" s="165">
        <v>0</v>
      </c>
      <c r="E53" s="154">
        <v>2</v>
      </c>
      <c r="F53" s="154">
        <v>0</v>
      </c>
      <c r="G53" s="166">
        <v>2</v>
      </c>
      <c r="H53" s="188">
        <v>0</v>
      </c>
    </row>
    <row r="54" spans="1:8" ht="15.75" x14ac:dyDescent="0.25">
      <c r="A54" s="153" t="s">
        <v>4</v>
      </c>
      <c r="B54" s="154">
        <v>4</v>
      </c>
      <c r="C54" s="155" t="s">
        <v>2</v>
      </c>
      <c r="D54" s="165">
        <v>2</v>
      </c>
      <c r="E54" s="154">
        <v>6</v>
      </c>
      <c r="F54" s="154">
        <v>3</v>
      </c>
      <c r="G54" s="166">
        <v>7</v>
      </c>
      <c r="H54" s="187">
        <v>1</v>
      </c>
    </row>
    <row r="55" spans="1:8" ht="15.75" x14ac:dyDescent="0.25">
      <c r="A55" s="153" t="s">
        <v>5</v>
      </c>
      <c r="B55" s="154">
        <v>5</v>
      </c>
      <c r="C55" s="155" t="s">
        <v>2</v>
      </c>
      <c r="D55" s="165">
        <v>2</v>
      </c>
      <c r="E55" s="154">
        <v>7</v>
      </c>
      <c r="F55" s="154">
        <v>2</v>
      </c>
      <c r="G55" s="166">
        <v>7</v>
      </c>
      <c r="H55" s="188">
        <v>0</v>
      </c>
    </row>
    <row r="56" spans="1:8" ht="15.75" x14ac:dyDescent="0.25">
      <c r="A56" s="153" t="s">
        <v>6</v>
      </c>
      <c r="B56" s="154">
        <v>2</v>
      </c>
      <c r="C56" s="155" t="s">
        <v>4</v>
      </c>
      <c r="D56" s="165">
        <v>6</v>
      </c>
      <c r="E56" s="154">
        <v>8</v>
      </c>
      <c r="F56" s="154">
        <v>15</v>
      </c>
      <c r="G56" s="166">
        <v>17</v>
      </c>
      <c r="H56" s="187">
        <v>9</v>
      </c>
    </row>
    <row r="57" spans="1:8" ht="15.75" x14ac:dyDescent="0.25">
      <c r="A57" s="153" t="s">
        <v>7</v>
      </c>
      <c r="B57" s="154">
        <v>1</v>
      </c>
      <c r="C57" s="155" t="s">
        <v>4</v>
      </c>
      <c r="D57" s="165">
        <v>6</v>
      </c>
      <c r="E57" s="154">
        <v>7</v>
      </c>
      <c r="F57" s="154">
        <v>16</v>
      </c>
      <c r="G57" s="166">
        <v>17</v>
      </c>
      <c r="H57" s="187">
        <v>10</v>
      </c>
    </row>
    <row r="58" spans="1:8" ht="15.75" x14ac:dyDescent="0.25">
      <c r="A58" s="153" t="s">
        <v>8</v>
      </c>
      <c r="B58" s="154">
        <v>8</v>
      </c>
      <c r="C58" s="155" t="s">
        <v>9</v>
      </c>
      <c r="D58" s="165">
        <v>7</v>
      </c>
      <c r="E58" s="154">
        <v>15</v>
      </c>
      <c r="F58" s="154">
        <v>7</v>
      </c>
      <c r="G58" s="166">
        <v>15</v>
      </c>
      <c r="H58" s="188">
        <v>0</v>
      </c>
    </row>
    <row r="59" spans="1:8" ht="15.75" x14ac:dyDescent="0.25">
      <c r="A59" s="153" t="s">
        <v>10</v>
      </c>
      <c r="B59" s="154">
        <v>3</v>
      </c>
      <c r="C59" s="155" t="s">
        <v>11</v>
      </c>
      <c r="D59" s="165">
        <v>8</v>
      </c>
      <c r="E59" s="154">
        <v>11</v>
      </c>
      <c r="F59" s="154">
        <v>17</v>
      </c>
      <c r="G59" s="166">
        <v>20</v>
      </c>
      <c r="H59" s="187">
        <v>9</v>
      </c>
    </row>
    <row r="60" spans="1:8" ht="15.75" x14ac:dyDescent="0.25">
      <c r="A60" s="153" t="s">
        <v>12</v>
      </c>
      <c r="B60" s="154">
        <v>5</v>
      </c>
      <c r="C60" s="155" t="s">
        <v>8</v>
      </c>
      <c r="D60" s="165">
        <v>15</v>
      </c>
      <c r="E60" s="154">
        <v>20</v>
      </c>
      <c r="F60" s="154">
        <v>15</v>
      </c>
      <c r="G60" s="166">
        <v>20</v>
      </c>
      <c r="H60" s="188">
        <v>0</v>
      </c>
    </row>
    <row r="61" spans="1:8" ht="15.75" x14ac:dyDescent="0.25">
      <c r="A61" s="153" t="s">
        <v>13</v>
      </c>
      <c r="B61" s="154">
        <v>4</v>
      </c>
      <c r="C61" s="155" t="s">
        <v>8</v>
      </c>
      <c r="D61" s="165">
        <v>15</v>
      </c>
      <c r="E61" s="154">
        <v>19</v>
      </c>
      <c r="F61" s="154">
        <v>16</v>
      </c>
      <c r="G61" s="166">
        <v>20</v>
      </c>
      <c r="H61" s="187">
        <v>1</v>
      </c>
    </row>
    <row r="62" spans="1:8" ht="16.5" thickBot="1" x14ac:dyDescent="0.3">
      <c r="A62" s="156" t="s">
        <v>14</v>
      </c>
      <c r="B62" s="157">
        <v>7</v>
      </c>
      <c r="C62" s="158" t="s">
        <v>15</v>
      </c>
      <c r="D62" s="167">
        <v>20</v>
      </c>
      <c r="E62" s="157">
        <v>27</v>
      </c>
      <c r="F62" s="157">
        <v>20</v>
      </c>
      <c r="G62" s="168">
        <v>27</v>
      </c>
      <c r="H62" s="189">
        <v>0</v>
      </c>
    </row>
    <row r="64" spans="1:8" ht="23.25" x14ac:dyDescent="0.35">
      <c r="A64" s="97" t="s">
        <v>39</v>
      </c>
    </row>
    <row r="65" spans="1:1" ht="23.25" x14ac:dyDescent="0.35">
      <c r="A65" s="97"/>
    </row>
  </sheetData>
  <printOptions horizontalCentered="1"/>
  <pageMargins left="0.47244094488188981" right="0.47244094488188981" top="0.70866141732283472" bottom="0.59055118110236227" header="0.47244094488188981" footer="0.47244094488188981"/>
  <pageSetup paperSize="9" scale="67" orientation="portrait" cellComments="asDisplayed" r:id="rId1"/>
  <headerFooter alignWithMargins="0">
    <oddFooter>&amp;L&amp;F&amp;C&amp;A&amp;R1/7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4"/>
  <sheetViews>
    <sheetView zoomScale="90" zoomScaleNormal="90" workbookViewId="0"/>
  </sheetViews>
  <sheetFormatPr defaultRowHeight="12.75" x14ac:dyDescent="0.2"/>
  <cols>
    <col min="1" max="8" width="16" style="1" customWidth="1"/>
    <col min="9" max="16384" width="9.140625" style="1"/>
  </cols>
  <sheetData>
    <row r="1" spans="1:10" ht="36.75" thickBot="1" x14ac:dyDescent="0.25">
      <c r="A1" s="62" t="s">
        <v>0</v>
      </c>
      <c r="B1" s="62" t="s">
        <v>63</v>
      </c>
      <c r="C1" s="63" t="s">
        <v>64</v>
      </c>
      <c r="D1" s="63" t="s">
        <v>1</v>
      </c>
    </row>
    <row r="2" spans="1:10" ht="18" x14ac:dyDescent="0.25">
      <c r="A2" s="58" t="s">
        <v>2</v>
      </c>
      <c r="B2" s="59">
        <v>5</v>
      </c>
      <c r="C2" s="60">
        <v>1000</v>
      </c>
      <c r="D2" s="61" t="s">
        <v>3</v>
      </c>
    </row>
    <row r="3" spans="1:10" ht="18" x14ac:dyDescent="0.25">
      <c r="A3" s="6" t="s">
        <v>4</v>
      </c>
      <c r="B3" s="2">
        <v>5</v>
      </c>
      <c r="C3" s="7">
        <v>800</v>
      </c>
      <c r="D3" s="8" t="s">
        <v>3</v>
      </c>
    </row>
    <row r="4" spans="1:10" ht="18" x14ac:dyDescent="0.25">
      <c r="A4" s="6" t="s">
        <v>5</v>
      </c>
      <c r="B4" s="2">
        <v>2</v>
      </c>
      <c r="C4" s="7">
        <v>600</v>
      </c>
      <c r="D4" s="8" t="s">
        <v>26</v>
      </c>
    </row>
    <row r="5" spans="1:10" ht="18" x14ac:dyDescent="0.25">
      <c r="A5" s="6" t="s">
        <v>6</v>
      </c>
      <c r="B5" s="2">
        <v>3</v>
      </c>
      <c r="C5" s="7">
        <v>1500</v>
      </c>
      <c r="D5" s="8" t="s">
        <v>4</v>
      </c>
    </row>
    <row r="6" spans="1:10" ht="18" x14ac:dyDescent="0.25">
      <c r="A6" s="6" t="s">
        <v>7</v>
      </c>
      <c r="B6" s="2">
        <v>5</v>
      </c>
      <c r="C6" s="7">
        <v>900</v>
      </c>
      <c r="D6" s="8" t="s">
        <v>27</v>
      </c>
    </row>
    <row r="7" spans="1:10" ht="18" x14ac:dyDescent="0.25">
      <c r="A7" s="6" t="s">
        <v>8</v>
      </c>
      <c r="B7" s="2">
        <v>2</v>
      </c>
      <c r="C7" s="7">
        <v>1300</v>
      </c>
      <c r="D7" s="8" t="s">
        <v>7</v>
      </c>
    </row>
    <row r="8" spans="1:10" ht="18" x14ac:dyDescent="0.25">
      <c r="A8" s="6" t="s">
        <v>10</v>
      </c>
      <c r="B8" s="2">
        <v>3</v>
      </c>
      <c r="C8" s="7">
        <v>900</v>
      </c>
      <c r="D8" s="8" t="s">
        <v>7</v>
      </c>
    </row>
    <row r="9" spans="1:10" ht="18.75" thickBot="1" x14ac:dyDescent="0.3">
      <c r="A9" s="9" t="s">
        <v>12</v>
      </c>
      <c r="B9" s="4">
        <v>5</v>
      </c>
      <c r="C9" s="10">
        <v>500</v>
      </c>
      <c r="D9" s="11" t="s">
        <v>10</v>
      </c>
      <c r="J9" s="65"/>
    </row>
    <row r="22" spans="1:8" ht="13.5" thickBot="1" x14ac:dyDescent="0.25">
      <c r="A22" s="42"/>
      <c r="B22" s="42"/>
      <c r="C22" s="42"/>
      <c r="D22" s="42"/>
      <c r="E22" s="42"/>
      <c r="F22" s="42"/>
      <c r="G22" s="42"/>
      <c r="H22" s="42"/>
    </row>
    <row r="23" spans="1:8" ht="13.5" thickBot="1" x14ac:dyDescent="0.25"/>
    <row r="24" spans="1:8" ht="36" x14ac:dyDescent="0.2">
      <c r="A24" s="53" t="s">
        <v>0</v>
      </c>
      <c r="B24" s="51" t="s">
        <v>33</v>
      </c>
      <c r="C24" s="36" t="s">
        <v>1</v>
      </c>
      <c r="D24" s="51" t="s">
        <v>34</v>
      </c>
      <c r="E24" s="35" t="s">
        <v>35</v>
      </c>
      <c r="F24" s="35" t="s">
        <v>36</v>
      </c>
      <c r="G24" s="52" t="s">
        <v>37</v>
      </c>
      <c r="H24" s="53" t="s">
        <v>32</v>
      </c>
    </row>
    <row r="25" spans="1:8" ht="18" x14ac:dyDescent="0.25">
      <c r="A25" s="54" t="s">
        <v>2</v>
      </c>
      <c r="B25" s="49">
        <v>5</v>
      </c>
      <c r="C25" s="45" t="s">
        <v>3</v>
      </c>
      <c r="D25" s="49">
        <v>0</v>
      </c>
      <c r="E25" s="3">
        <v>5</v>
      </c>
      <c r="F25" s="3">
        <v>1</v>
      </c>
      <c r="G25" s="47">
        <v>6</v>
      </c>
      <c r="H25" s="174">
        <v>1</v>
      </c>
    </row>
    <row r="26" spans="1:8" ht="18.75" x14ac:dyDescent="0.3">
      <c r="A26" s="54" t="s">
        <v>4</v>
      </c>
      <c r="B26" s="49">
        <v>5</v>
      </c>
      <c r="C26" s="45" t="s">
        <v>3</v>
      </c>
      <c r="D26" s="49">
        <v>0</v>
      </c>
      <c r="E26" s="3">
        <v>5</v>
      </c>
      <c r="F26" s="3">
        <v>0</v>
      </c>
      <c r="G26" s="47">
        <v>5</v>
      </c>
      <c r="H26" s="55">
        <v>0</v>
      </c>
    </row>
    <row r="27" spans="1:8" ht="18" x14ac:dyDescent="0.25">
      <c r="A27" s="54" t="s">
        <v>5</v>
      </c>
      <c r="B27" s="49">
        <v>2</v>
      </c>
      <c r="C27" s="45" t="s">
        <v>26</v>
      </c>
      <c r="D27" s="49">
        <v>5</v>
      </c>
      <c r="E27" s="3">
        <v>7</v>
      </c>
      <c r="F27" s="3">
        <v>6</v>
      </c>
      <c r="G27" s="47">
        <v>8</v>
      </c>
      <c r="H27" s="174">
        <v>1</v>
      </c>
    </row>
    <row r="28" spans="1:8" ht="18.75" x14ac:dyDescent="0.3">
      <c r="A28" s="54" t="s">
        <v>6</v>
      </c>
      <c r="B28" s="49">
        <v>3</v>
      </c>
      <c r="C28" s="45" t="s">
        <v>4</v>
      </c>
      <c r="D28" s="49">
        <v>5</v>
      </c>
      <c r="E28" s="3">
        <v>8</v>
      </c>
      <c r="F28" s="3">
        <v>5</v>
      </c>
      <c r="G28" s="47">
        <v>8</v>
      </c>
      <c r="H28" s="55">
        <v>0</v>
      </c>
    </row>
    <row r="29" spans="1:8" ht="18.75" x14ac:dyDescent="0.3">
      <c r="A29" s="54" t="s">
        <v>7</v>
      </c>
      <c r="B29" s="49">
        <v>5</v>
      </c>
      <c r="C29" s="45" t="s">
        <v>27</v>
      </c>
      <c r="D29" s="49">
        <v>8</v>
      </c>
      <c r="E29" s="3">
        <v>13</v>
      </c>
      <c r="F29" s="3">
        <v>8</v>
      </c>
      <c r="G29" s="47">
        <v>13</v>
      </c>
      <c r="H29" s="55">
        <v>0</v>
      </c>
    </row>
    <row r="30" spans="1:8" ht="18" x14ac:dyDescent="0.25">
      <c r="A30" s="54" t="s">
        <v>8</v>
      </c>
      <c r="B30" s="49">
        <v>2</v>
      </c>
      <c r="C30" s="45" t="s">
        <v>7</v>
      </c>
      <c r="D30" s="49">
        <v>13</v>
      </c>
      <c r="E30" s="3">
        <v>15</v>
      </c>
      <c r="F30" s="3">
        <v>19</v>
      </c>
      <c r="G30" s="47">
        <v>21</v>
      </c>
      <c r="H30" s="174">
        <v>6</v>
      </c>
    </row>
    <row r="31" spans="1:8" ht="18.75" x14ac:dyDescent="0.3">
      <c r="A31" s="54" t="s">
        <v>10</v>
      </c>
      <c r="B31" s="49">
        <v>3</v>
      </c>
      <c r="C31" s="45" t="s">
        <v>7</v>
      </c>
      <c r="D31" s="49">
        <v>13</v>
      </c>
      <c r="E31" s="3">
        <v>16</v>
      </c>
      <c r="F31" s="3">
        <v>13</v>
      </c>
      <c r="G31" s="47">
        <v>16</v>
      </c>
      <c r="H31" s="55">
        <v>0</v>
      </c>
    </row>
    <row r="32" spans="1:8" ht="19.5" thickBot="1" x14ac:dyDescent="0.35">
      <c r="A32" s="64" t="s">
        <v>12</v>
      </c>
      <c r="B32" s="50">
        <v>5</v>
      </c>
      <c r="C32" s="46" t="s">
        <v>10</v>
      </c>
      <c r="D32" s="50">
        <v>16</v>
      </c>
      <c r="E32" s="5">
        <v>21</v>
      </c>
      <c r="F32" s="5">
        <v>16</v>
      </c>
      <c r="G32" s="48">
        <v>21</v>
      </c>
      <c r="H32" s="56">
        <v>0</v>
      </c>
    </row>
    <row r="34" spans="1:1" ht="23.25" x14ac:dyDescent="0.35">
      <c r="A34" s="37" t="s">
        <v>40</v>
      </c>
    </row>
  </sheetData>
  <phoneticPr fontId="2" type="noConversion"/>
  <printOptions horizontalCentered="1"/>
  <pageMargins left="0.47244094488188981" right="0.47244094488188981" top="0.70866141732283472" bottom="0.59055118110236227" header="0.47244094488188981" footer="0.47244094488188981"/>
  <pageSetup paperSize="9" scale="85" orientation="landscape" cellComments="asDisplayed" r:id="rId1"/>
  <headerFooter alignWithMargins="0">
    <oddFooter>&amp;L&amp;F&amp;C&amp;A&amp;R2/7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9"/>
  <sheetViews>
    <sheetView zoomScale="75" zoomScaleNormal="100" workbookViewId="0">
      <selection sqref="A1:L1"/>
    </sheetView>
  </sheetViews>
  <sheetFormatPr defaultRowHeight="12.75" x14ac:dyDescent="0.2"/>
  <cols>
    <col min="1" max="1" width="6.5703125" style="1" customWidth="1"/>
    <col min="2" max="10" width="6.5703125" style="31" customWidth="1"/>
    <col min="11" max="12" width="9" style="1" customWidth="1"/>
    <col min="13" max="16384" width="9.140625" style="1"/>
  </cols>
  <sheetData>
    <row r="1" spans="1:12" ht="20.25" thickBot="1" x14ac:dyDescent="0.35">
      <c r="A1" s="169" t="s">
        <v>59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1"/>
    </row>
    <row r="2" spans="1:12" ht="13.5" thickBot="1" x14ac:dyDescent="0.25">
      <c r="A2" s="12" t="s">
        <v>28</v>
      </c>
      <c r="B2" s="13" t="s">
        <v>2</v>
      </c>
      <c r="C2" s="14" t="s">
        <v>4</v>
      </c>
      <c r="D2" s="14" t="s">
        <v>5</v>
      </c>
      <c r="E2" s="14" t="s">
        <v>6</v>
      </c>
      <c r="F2" s="14" t="s">
        <v>7</v>
      </c>
      <c r="G2" s="14" t="s">
        <v>8</v>
      </c>
      <c r="H2" s="14" t="s">
        <v>10</v>
      </c>
      <c r="I2" s="14" t="s">
        <v>12</v>
      </c>
      <c r="J2" s="14" t="s">
        <v>29</v>
      </c>
      <c r="K2" s="15" t="s">
        <v>30</v>
      </c>
      <c r="L2" s="15" t="s">
        <v>31</v>
      </c>
    </row>
    <row r="3" spans="1:12" x14ac:dyDescent="0.2">
      <c r="A3" s="16" t="s">
        <v>71</v>
      </c>
      <c r="B3" s="39">
        <v>200</v>
      </c>
      <c r="C3" s="18">
        <v>160</v>
      </c>
      <c r="D3" s="19"/>
      <c r="E3" s="19"/>
      <c r="F3" s="19"/>
      <c r="G3" s="19"/>
      <c r="H3" s="19"/>
      <c r="I3" s="19"/>
      <c r="J3" s="19">
        <v>250</v>
      </c>
      <c r="K3" s="20">
        <f t="shared" ref="K3:K23" si="0">SUM(B3:J3)</f>
        <v>610</v>
      </c>
      <c r="L3" s="20">
        <f>K3</f>
        <v>610</v>
      </c>
    </row>
    <row r="4" spans="1:12" x14ac:dyDescent="0.2">
      <c r="A4" s="66" t="s">
        <v>72</v>
      </c>
      <c r="B4" s="39">
        <v>200</v>
      </c>
      <c r="C4" s="18">
        <v>160</v>
      </c>
      <c r="D4" s="19"/>
      <c r="E4" s="19"/>
      <c r="F4" s="19"/>
      <c r="G4" s="19"/>
      <c r="H4" s="19"/>
      <c r="I4" s="19"/>
      <c r="J4" s="19">
        <v>250</v>
      </c>
      <c r="K4" s="17">
        <f t="shared" si="0"/>
        <v>610</v>
      </c>
      <c r="L4" s="17">
        <f t="shared" ref="L4:L23" si="1">K4+L3</f>
        <v>1220</v>
      </c>
    </row>
    <row r="5" spans="1:12" x14ac:dyDescent="0.2">
      <c r="A5" s="66" t="s">
        <v>73</v>
      </c>
      <c r="B5" s="39">
        <v>200</v>
      </c>
      <c r="C5" s="18">
        <v>160</v>
      </c>
      <c r="D5" s="19"/>
      <c r="E5" s="19"/>
      <c r="F5" s="19"/>
      <c r="G5" s="19"/>
      <c r="H5" s="19"/>
      <c r="I5" s="19"/>
      <c r="J5" s="19">
        <v>250</v>
      </c>
      <c r="K5" s="17">
        <f t="shared" si="0"/>
        <v>610</v>
      </c>
      <c r="L5" s="17">
        <f t="shared" si="1"/>
        <v>1830</v>
      </c>
    </row>
    <row r="6" spans="1:12" x14ac:dyDescent="0.2">
      <c r="A6" s="66" t="s">
        <v>74</v>
      </c>
      <c r="B6" s="39">
        <v>200</v>
      </c>
      <c r="C6" s="18">
        <v>160</v>
      </c>
      <c r="D6" s="19"/>
      <c r="E6" s="19"/>
      <c r="F6" s="19"/>
      <c r="G6" s="19"/>
      <c r="H6" s="19"/>
      <c r="I6" s="19"/>
      <c r="J6" s="19">
        <v>250</v>
      </c>
      <c r="K6" s="17">
        <f t="shared" si="0"/>
        <v>610</v>
      </c>
      <c r="L6" s="17">
        <f t="shared" si="1"/>
        <v>2440</v>
      </c>
    </row>
    <row r="7" spans="1:12" ht="13.5" thickBot="1" x14ac:dyDescent="0.25">
      <c r="A7" s="66" t="s">
        <v>75</v>
      </c>
      <c r="B7" s="39">
        <v>200</v>
      </c>
      <c r="C7" s="21">
        <v>160</v>
      </c>
      <c r="D7" s="19"/>
      <c r="E7" s="19"/>
      <c r="F7" s="19"/>
      <c r="G7" s="19"/>
      <c r="H7" s="19"/>
      <c r="I7" s="19"/>
      <c r="J7" s="19">
        <v>250</v>
      </c>
      <c r="K7" s="17">
        <f t="shared" si="0"/>
        <v>610</v>
      </c>
      <c r="L7" s="17">
        <f t="shared" si="1"/>
        <v>3050</v>
      </c>
    </row>
    <row r="8" spans="1:12" ht="13.5" thickBot="1" x14ac:dyDescent="0.25">
      <c r="A8" s="66" t="s">
        <v>76</v>
      </c>
      <c r="B8" s="40"/>
      <c r="C8" s="19"/>
      <c r="D8" s="41">
        <v>300</v>
      </c>
      <c r="E8" s="23">
        <v>500</v>
      </c>
      <c r="F8" s="19"/>
      <c r="G8" s="19"/>
      <c r="H8" s="19"/>
      <c r="I8" s="19"/>
      <c r="J8" s="19">
        <v>250</v>
      </c>
      <c r="K8" s="17">
        <f t="shared" si="0"/>
        <v>1050</v>
      </c>
      <c r="L8" s="17">
        <f t="shared" si="1"/>
        <v>4100</v>
      </c>
    </row>
    <row r="9" spans="1:12" x14ac:dyDescent="0.2">
      <c r="A9" s="66" t="s">
        <v>77</v>
      </c>
      <c r="B9" s="19"/>
      <c r="C9" s="19"/>
      <c r="D9" s="39">
        <v>300</v>
      </c>
      <c r="E9" s="24">
        <v>500</v>
      </c>
      <c r="F9" s="19"/>
      <c r="G9" s="19"/>
      <c r="H9" s="19"/>
      <c r="I9" s="19"/>
      <c r="J9" s="19">
        <v>250</v>
      </c>
      <c r="K9" s="17">
        <f t="shared" si="0"/>
        <v>1050</v>
      </c>
      <c r="L9" s="17">
        <f t="shared" si="1"/>
        <v>5150</v>
      </c>
    </row>
    <row r="10" spans="1:12" ht="13.5" thickBot="1" x14ac:dyDescent="0.25">
      <c r="A10" s="66" t="s">
        <v>78</v>
      </c>
      <c r="B10" s="19"/>
      <c r="C10" s="19"/>
      <c r="D10" s="40"/>
      <c r="E10" s="25">
        <v>500</v>
      </c>
      <c r="F10" s="19"/>
      <c r="G10" s="19"/>
      <c r="H10" s="19"/>
      <c r="I10" s="19"/>
      <c r="J10" s="19">
        <v>250</v>
      </c>
      <c r="K10" s="17">
        <f t="shared" si="0"/>
        <v>750</v>
      </c>
      <c r="L10" s="17">
        <f t="shared" si="1"/>
        <v>5900</v>
      </c>
    </row>
    <row r="11" spans="1:12" x14ac:dyDescent="0.2">
      <c r="A11" s="66" t="s">
        <v>79</v>
      </c>
      <c r="B11" s="19"/>
      <c r="C11" s="19"/>
      <c r="D11" s="19"/>
      <c r="E11" s="19"/>
      <c r="F11" s="23">
        <f>900/5</f>
        <v>180</v>
      </c>
      <c r="G11" s="19"/>
      <c r="H11" s="19"/>
      <c r="I11" s="19"/>
      <c r="J11" s="19">
        <v>250</v>
      </c>
      <c r="K11" s="17">
        <f t="shared" si="0"/>
        <v>430</v>
      </c>
      <c r="L11" s="17">
        <f t="shared" si="1"/>
        <v>6330</v>
      </c>
    </row>
    <row r="12" spans="1:12" x14ac:dyDescent="0.2">
      <c r="A12" s="66" t="s">
        <v>80</v>
      </c>
      <c r="B12" s="19"/>
      <c r="C12" s="19"/>
      <c r="D12" s="19"/>
      <c r="E12" s="19"/>
      <c r="F12" s="24">
        <v>180</v>
      </c>
      <c r="G12" s="19"/>
      <c r="H12" s="19"/>
      <c r="I12" s="19"/>
      <c r="J12" s="19">
        <v>250</v>
      </c>
      <c r="K12" s="17">
        <f t="shared" si="0"/>
        <v>430</v>
      </c>
      <c r="L12" s="17">
        <f t="shared" si="1"/>
        <v>6760</v>
      </c>
    </row>
    <row r="13" spans="1:12" x14ac:dyDescent="0.2">
      <c r="A13" s="66" t="s">
        <v>81</v>
      </c>
      <c r="B13" s="19"/>
      <c r="C13" s="19"/>
      <c r="D13" s="19"/>
      <c r="E13" s="19"/>
      <c r="F13" s="24">
        <v>180</v>
      </c>
      <c r="G13" s="19"/>
      <c r="H13" s="19"/>
      <c r="I13" s="19"/>
      <c r="J13" s="19">
        <v>250</v>
      </c>
      <c r="K13" s="17">
        <f t="shared" si="0"/>
        <v>430</v>
      </c>
      <c r="L13" s="17">
        <f t="shared" si="1"/>
        <v>7190</v>
      </c>
    </row>
    <row r="14" spans="1:12" x14ac:dyDescent="0.2">
      <c r="A14" s="66" t="s">
        <v>82</v>
      </c>
      <c r="B14" s="19"/>
      <c r="C14" s="19"/>
      <c r="D14" s="19"/>
      <c r="E14" s="19"/>
      <c r="F14" s="24">
        <v>180</v>
      </c>
      <c r="G14" s="19"/>
      <c r="H14" s="19"/>
      <c r="I14" s="19"/>
      <c r="J14" s="19">
        <v>250</v>
      </c>
      <c r="K14" s="17">
        <f t="shared" si="0"/>
        <v>430</v>
      </c>
      <c r="L14" s="17">
        <f t="shared" si="1"/>
        <v>7620</v>
      </c>
    </row>
    <row r="15" spans="1:12" ht="13.5" thickBot="1" x14ac:dyDescent="0.25">
      <c r="A15" s="66" t="s">
        <v>83</v>
      </c>
      <c r="B15" s="19"/>
      <c r="C15" s="19"/>
      <c r="D15" s="19"/>
      <c r="E15" s="19"/>
      <c r="F15" s="25">
        <v>180</v>
      </c>
      <c r="G15" s="19"/>
      <c r="H15" s="19"/>
      <c r="I15" s="19"/>
      <c r="J15" s="19">
        <v>250</v>
      </c>
      <c r="K15" s="17">
        <f t="shared" si="0"/>
        <v>430</v>
      </c>
      <c r="L15" s="17">
        <f t="shared" si="1"/>
        <v>8050</v>
      </c>
    </row>
    <row r="16" spans="1:12" x14ac:dyDescent="0.2">
      <c r="A16" s="66" t="s">
        <v>84</v>
      </c>
      <c r="B16" s="19"/>
      <c r="C16" s="19"/>
      <c r="D16" s="19"/>
      <c r="E16" s="19"/>
      <c r="F16" s="19"/>
      <c r="G16" s="41">
        <v>650</v>
      </c>
      <c r="H16" s="26">
        <v>300</v>
      </c>
      <c r="I16" s="19"/>
      <c r="J16" s="19">
        <v>250</v>
      </c>
      <c r="K16" s="17">
        <f t="shared" si="0"/>
        <v>1200</v>
      </c>
      <c r="L16" s="17">
        <f t="shared" si="1"/>
        <v>9250</v>
      </c>
    </row>
    <row r="17" spans="1:12" x14ac:dyDescent="0.2">
      <c r="A17" s="66" t="s">
        <v>85</v>
      </c>
      <c r="B17" s="19"/>
      <c r="C17" s="19"/>
      <c r="D17" s="19"/>
      <c r="E17" s="19"/>
      <c r="F17" s="19"/>
      <c r="G17" s="39">
        <v>650</v>
      </c>
      <c r="H17" s="18">
        <v>300</v>
      </c>
      <c r="I17" s="19"/>
      <c r="J17" s="19">
        <v>250</v>
      </c>
      <c r="K17" s="17">
        <f t="shared" si="0"/>
        <v>1200</v>
      </c>
      <c r="L17" s="17">
        <f t="shared" si="1"/>
        <v>10450</v>
      </c>
    </row>
    <row r="18" spans="1:12" ht="13.5" thickBot="1" x14ac:dyDescent="0.25">
      <c r="A18" s="66" t="s">
        <v>90</v>
      </c>
      <c r="B18" s="19"/>
      <c r="C18" s="19"/>
      <c r="D18" s="19"/>
      <c r="E18" s="19"/>
      <c r="F18" s="19"/>
      <c r="G18" s="39"/>
      <c r="H18" s="21">
        <v>300</v>
      </c>
      <c r="I18" s="27"/>
      <c r="J18" s="19">
        <v>250</v>
      </c>
      <c r="K18" s="17">
        <f t="shared" si="0"/>
        <v>550</v>
      </c>
      <c r="L18" s="17">
        <f t="shared" si="1"/>
        <v>11000</v>
      </c>
    </row>
    <row r="19" spans="1:12" x14ac:dyDescent="0.2">
      <c r="A19" s="66" t="s">
        <v>91</v>
      </c>
      <c r="B19" s="19"/>
      <c r="C19" s="19"/>
      <c r="D19" s="19"/>
      <c r="E19" s="19"/>
      <c r="F19" s="19"/>
      <c r="G19" s="39"/>
      <c r="H19" s="19"/>
      <c r="I19" s="23">
        <v>100</v>
      </c>
      <c r="J19" s="19">
        <v>250</v>
      </c>
      <c r="K19" s="17">
        <f t="shared" si="0"/>
        <v>350</v>
      </c>
      <c r="L19" s="17">
        <f t="shared" si="1"/>
        <v>11350</v>
      </c>
    </row>
    <row r="20" spans="1:12" x14ac:dyDescent="0.2">
      <c r="A20" s="66" t="s">
        <v>86</v>
      </c>
      <c r="B20" s="19"/>
      <c r="C20" s="19"/>
      <c r="D20" s="19"/>
      <c r="E20" s="19"/>
      <c r="F20" s="19"/>
      <c r="G20" s="39"/>
      <c r="H20" s="19"/>
      <c r="I20" s="24">
        <v>100</v>
      </c>
      <c r="J20" s="19">
        <v>250</v>
      </c>
      <c r="K20" s="17">
        <f t="shared" si="0"/>
        <v>350</v>
      </c>
      <c r="L20" s="17">
        <f t="shared" si="1"/>
        <v>11700</v>
      </c>
    </row>
    <row r="21" spans="1:12" x14ac:dyDescent="0.2">
      <c r="A21" s="66" t="s">
        <v>87</v>
      </c>
      <c r="B21" s="19"/>
      <c r="C21" s="19"/>
      <c r="D21" s="19"/>
      <c r="E21" s="19"/>
      <c r="F21" s="19"/>
      <c r="G21" s="39"/>
      <c r="H21" s="19"/>
      <c r="I21" s="24">
        <v>100</v>
      </c>
      <c r="J21" s="19">
        <v>250</v>
      </c>
      <c r="K21" s="17">
        <f t="shared" si="0"/>
        <v>350</v>
      </c>
      <c r="L21" s="17">
        <f t="shared" si="1"/>
        <v>12050</v>
      </c>
    </row>
    <row r="22" spans="1:12" x14ac:dyDescent="0.2">
      <c r="A22" s="66" t="s">
        <v>88</v>
      </c>
      <c r="B22" s="19"/>
      <c r="C22" s="19"/>
      <c r="D22" s="19"/>
      <c r="E22" s="19"/>
      <c r="F22" s="19"/>
      <c r="G22" s="39"/>
      <c r="H22" s="19"/>
      <c r="I22" s="24">
        <v>100</v>
      </c>
      <c r="J22" s="19">
        <v>250</v>
      </c>
      <c r="K22" s="17">
        <f t="shared" si="0"/>
        <v>350</v>
      </c>
      <c r="L22" s="17">
        <f t="shared" si="1"/>
        <v>12400</v>
      </c>
    </row>
    <row r="23" spans="1:12" ht="13.5" thickBot="1" x14ac:dyDescent="0.25">
      <c r="A23" s="67" t="s">
        <v>89</v>
      </c>
      <c r="B23" s="27"/>
      <c r="C23" s="27"/>
      <c r="D23" s="27"/>
      <c r="E23" s="27"/>
      <c r="F23" s="27"/>
      <c r="G23" s="40"/>
      <c r="H23" s="27"/>
      <c r="I23" s="25">
        <v>100</v>
      </c>
      <c r="J23" s="27">
        <v>250</v>
      </c>
      <c r="K23" s="22">
        <f t="shared" si="0"/>
        <v>350</v>
      </c>
      <c r="L23" s="22">
        <f t="shared" si="1"/>
        <v>12750</v>
      </c>
    </row>
    <row r="24" spans="1:12" ht="13.5" thickBot="1" x14ac:dyDescent="0.25">
      <c r="B24" s="28">
        <f t="shared" ref="B24:K24" si="2">SUM(B3:B23)</f>
        <v>1000</v>
      </c>
      <c r="C24" s="29">
        <f t="shared" si="2"/>
        <v>800</v>
      </c>
      <c r="D24" s="29">
        <f t="shared" si="2"/>
        <v>600</v>
      </c>
      <c r="E24" s="29">
        <f t="shared" si="2"/>
        <v>1500</v>
      </c>
      <c r="F24" s="29">
        <f t="shared" si="2"/>
        <v>900</v>
      </c>
      <c r="G24" s="29">
        <f t="shared" si="2"/>
        <v>1300</v>
      </c>
      <c r="H24" s="29">
        <f t="shared" si="2"/>
        <v>900</v>
      </c>
      <c r="I24" s="29">
        <f t="shared" si="2"/>
        <v>500</v>
      </c>
      <c r="J24" s="29">
        <f t="shared" si="2"/>
        <v>5250</v>
      </c>
      <c r="K24" s="57">
        <f t="shared" si="2"/>
        <v>12750</v>
      </c>
      <c r="L24" s="30"/>
    </row>
    <row r="25" spans="1:12" ht="13.5" thickBot="1" x14ac:dyDescent="0.25"/>
    <row r="26" spans="1:12" ht="20.25" thickBot="1" x14ac:dyDescent="0.35">
      <c r="A26" s="169" t="s">
        <v>60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1"/>
    </row>
    <row r="27" spans="1:12" ht="13.5" thickBot="1" x14ac:dyDescent="0.25">
      <c r="A27" s="12" t="s">
        <v>28</v>
      </c>
      <c r="B27" s="13" t="s">
        <v>2</v>
      </c>
      <c r="C27" s="14" t="s">
        <v>4</v>
      </c>
      <c r="D27" s="14" t="s">
        <v>5</v>
      </c>
      <c r="E27" s="14" t="s">
        <v>6</v>
      </c>
      <c r="F27" s="14" t="s">
        <v>7</v>
      </c>
      <c r="G27" s="14" t="s">
        <v>8</v>
      </c>
      <c r="H27" s="14" t="s">
        <v>10</v>
      </c>
      <c r="I27" s="14" t="s">
        <v>12</v>
      </c>
      <c r="J27" s="14" t="s">
        <v>29</v>
      </c>
      <c r="K27" s="15" t="s">
        <v>30</v>
      </c>
      <c r="L27" s="15" t="s">
        <v>31</v>
      </c>
    </row>
    <row r="28" spans="1:12" x14ac:dyDescent="0.2">
      <c r="A28" s="16" t="s">
        <v>71</v>
      </c>
      <c r="B28" s="41"/>
      <c r="C28" s="26">
        <v>160</v>
      </c>
      <c r="D28" s="32"/>
      <c r="E28" s="32"/>
      <c r="F28" s="32"/>
      <c r="G28" s="32"/>
      <c r="H28" s="32"/>
      <c r="I28" s="32"/>
      <c r="J28" s="19">
        <v>250</v>
      </c>
      <c r="K28" s="20">
        <f t="shared" ref="K28:K48" si="3">SUM(B28:J28)</f>
        <v>410</v>
      </c>
      <c r="L28" s="20">
        <f>K28</f>
        <v>410</v>
      </c>
    </row>
    <row r="29" spans="1:12" x14ac:dyDescent="0.2">
      <c r="A29" s="66" t="s">
        <v>72</v>
      </c>
      <c r="B29" s="39">
        <v>200</v>
      </c>
      <c r="C29" s="18">
        <v>160</v>
      </c>
      <c r="D29" s="19"/>
      <c r="E29" s="19"/>
      <c r="F29" s="19"/>
      <c r="G29" s="19"/>
      <c r="H29" s="19"/>
      <c r="I29" s="19"/>
      <c r="J29" s="19">
        <v>250</v>
      </c>
      <c r="K29" s="17">
        <f t="shared" si="3"/>
        <v>610</v>
      </c>
      <c r="L29" s="17">
        <f t="shared" ref="L29:L48" si="4">K29+L28</f>
        <v>1020</v>
      </c>
    </row>
    <row r="30" spans="1:12" x14ac:dyDescent="0.2">
      <c r="A30" s="66" t="s">
        <v>73</v>
      </c>
      <c r="B30" s="39">
        <v>200</v>
      </c>
      <c r="C30" s="18">
        <v>160</v>
      </c>
      <c r="D30" s="19"/>
      <c r="E30" s="19"/>
      <c r="F30" s="19"/>
      <c r="G30" s="19"/>
      <c r="H30" s="19"/>
      <c r="I30" s="19"/>
      <c r="J30" s="19">
        <v>250</v>
      </c>
      <c r="K30" s="17">
        <f t="shared" si="3"/>
        <v>610</v>
      </c>
      <c r="L30" s="17">
        <f t="shared" si="4"/>
        <v>1630</v>
      </c>
    </row>
    <row r="31" spans="1:12" x14ac:dyDescent="0.2">
      <c r="A31" s="66" t="s">
        <v>74</v>
      </c>
      <c r="B31" s="39">
        <v>200</v>
      </c>
      <c r="C31" s="18">
        <v>160</v>
      </c>
      <c r="D31" s="19"/>
      <c r="E31" s="19"/>
      <c r="F31" s="19"/>
      <c r="G31" s="19"/>
      <c r="H31" s="19"/>
      <c r="I31" s="19"/>
      <c r="J31" s="19">
        <v>250</v>
      </c>
      <c r="K31" s="17">
        <f t="shared" si="3"/>
        <v>610</v>
      </c>
      <c r="L31" s="17">
        <f t="shared" si="4"/>
        <v>2240</v>
      </c>
    </row>
    <row r="32" spans="1:12" ht="13.5" thickBot="1" x14ac:dyDescent="0.25">
      <c r="A32" s="66" t="s">
        <v>75</v>
      </c>
      <c r="B32" s="39">
        <v>200</v>
      </c>
      <c r="C32" s="21">
        <v>160</v>
      </c>
      <c r="D32" s="19"/>
      <c r="E32" s="19"/>
      <c r="F32" s="19"/>
      <c r="G32" s="19"/>
      <c r="H32" s="19"/>
      <c r="I32" s="19"/>
      <c r="J32" s="19">
        <v>250</v>
      </c>
      <c r="K32" s="17">
        <f t="shared" si="3"/>
        <v>610</v>
      </c>
      <c r="L32" s="17">
        <f t="shared" si="4"/>
        <v>2850</v>
      </c>
    </row>
    <row r="33" spans="1:12" ht="13.5" thickBot="1" x14ac:dyDescent="0.25">
      <c r="A33" s="66" t="s">
        <v>76</v>
      </c>
      <c r="B33" s="40">
        <v>200</v>
      </c>
      <c r="C33" s="19"/>
      <c r="D33" s="41"/>
      <c r="E33" s="23">
        <v>500</v>
      </c>
      <c r="F33" s="19"/>
      <c r="G33" s="19"/>
      <c r="H33" s="19"/>
      <c r="I33" s="19"/>
      <c r="J33" s="19">
        <v>250</v>
      </c>
      <c r="K33" s="17">
        <f t="shared" si="3"/>
        <v>950</v>
      </c>
      <c r="L33" s="17">
        <f t="shared" si="4"/>
        <v>3800</v>
      </c>
    </row>
    <row r="34" spans="1:12" x14ac:dyDescent="0.2">
      <c r="A34" s="66" t="s">
        <v>77</v>
      </c>
      <c r="B34" s="19"/>
      <c r="C34" s="19"/>
      <c r="D34" s="39">
        <v>300</v>
      </c>
      <c r="E34" s="24">
        <v>500</v>
      </c>
      <c r="F34" s="19"/>
      <c r="G34" s="19"/>
      <c r="H34" s="19"/>
      <c r="I34" s="19"/>
      <c r="J34" s="19">
        <v>250</v>
      </c>
      <c r="K34" s="17">
        <f t="shared" si="3"/>
        <v>1050</v>
      </c>
      <c r="L34" s="17">
        <f t="shared" si="4"/>
        <v>4850</v>
      </c>
    </row>
    <row r="35" spans="1:12" ht="13.5" thickBot="1" x14ac:dyDescent="0.25">
      <c r="A35" s="66" t="s">
        <v>78</v>
      </c>
      <c r="B35" s="19"/>
      <c r="C35" s="19"/>
      <c r="D35" s="40">
        <v>300</v>
      </c>
      <c r="E35" s="25">
        <v>500</v>
      </c>
      <c r="F35" s="19"/>
      <c r="G35" s="19"/>
      <c r="H35" s="19"/>
      <c r="I35" s="19"/>
      <c r="J35" s="19">
        <v>250</v>
      </c>
      <c r="K35" s="17">
        <f t="shared" si="3"/>
        <v>1050</v>
      </c>
      <c r="L35" s="17">
        <f t="shared" si="4"/>
        <v>5900</v>
      </c>
    </row>
    <row r="36" spans="1:12" x14ac:dyDescent="0.2">
      <c r="A36" s="66" t="s">
        <v>79</v>
      </c>
      <c r="B36" s="19"/>
      <c r="C36" s="19"/>
      <c r="D36" s="19"/>
      <c r="E36" s="19"/>
      <c r="F36" s="23">
        <f>900/5</f>
        <v>180</v>
      </c>
      <c r="G36" s="19"/>
      <c r="H36" s="19"/>
      <c r="I36" s="19"/>
      <c r="J36" s="19">
        <v>250</v>
      </c>
      <c r="K36" s="17">
        <f t="shared" si="3"/>
        <v>430</v>
      </c>
      <c r="L36" s="17">
        <f t="shared" si="4"/>
        <v>6330</v>
      </c>
    </row>
    <row r="37" spans="1:12" x14ac:dyDescent="0.2">
      <c r="A37" s="66" t="s">
        <v>80</v>
      </c>
      <c r="B37" s="19"/>
      <c r="C37" s="19"/>
      <c r="D37" s="19"/>
      <c r="E37" s="19"/>
      <c r="F37" s="24">
        <v>180</v>
      </c>
      <c r="G37" s="19"/>
      <c r="H37" s="19"/>
      <c r="I37" s="19"/>
      <c r="J37" s="19">
        <v>250</v>
      </c>
      <c r="K37" s="17">
        <f t="shared" si="3"/>
        <v>430</v>
      </c>
      <c r="L37" s="17">
        <f t="shared" si="4"/>
        <v>6760</v>
      </c>
    </row>
    <row r="38" spans="1:12" x14ac:dyDescent="0.2">
      <c r="A38" s="66" t="s">
        <v>81</v>
      </c>
      <c r="B38" s="19"/>
      <c r="C38" s="19"/>
      <c r="D38" s="19"/>
      <c r="E38" s="19"/>
      <c r="F38" s="24">
        <v>180</v>
      </c>
      <c r="G38" s="19"/>
      <c r="H38" s="19"/>
      <c r="I38" s="19"/>
      <c r="J38" s="19">
        <v>250</v>
      </c>
      <c r="K38" s="17">
        <f t="shared" si="3"/>
        <v>430</v>
      </c>
      <c r="L38" s="17">
        <f t="shared" si="4"/>
        <v>7190</v>
      </c>
    </row>
    <row r="39" spans="1:12" x14ac:dyDescent="0.2">
      <c r="A39" s="66" t="s">
        <v>82</v>
      </c>
      <c r="B39" s="19"/>
      <c r="C39" s="19"/>
      <c r="D39" s="19"/>
      <c r="E39" s="19"/>
      <c r="F39" s="24">
        <v>180</v>
      </c>
      <c r="G39" s="19"/>
      <c r="H39" s="19"/>
      <c r="I39" s="19"/>
      <c r="J39" s="19">
        <v>250</v>
      </c>
      <c r="K39" s="17">
        <f t="shared" si="3"/>
        <v>430</v>
      </c>
      <c r="L39" s="17">
        <f t="shared" si="4"/>
        <v>7620</v>
      </c>
    </row>
    <row r="40" spans="1:12" ht="13.5" thickBot="1" x14ac:dyDescent="0.25">
      <c r="A40" s="66" t="s">
        <v>83</v>
      </c>
      <c r="B40" s="19"/>
      <c r="C40" s="19"/>
      <c r="D40" s="19"/>
      <c r="E40" s="19"/>
      <c r="F40" s="25">
        <v>180</v>
      </c>
      <c r="G40" s="19"/>
      <c r="H40" s="19"/>
      <c r="I40" s="19"/>
      <c r="J40" s="19">
        <v>250</v>
      </c>
      <c r="K40" s="17">
        <f t="shared" si="3"/>
        <v>430</v>
      </c>
      <c r="L40" s="17">
        <f t="shared" si="4"/>
        <v>8050</v>
      </c>
    </row>
    <row r="41" spans="1:12" x14ac:dyDescent="0.2">
      <c r="A41" s="66" t="s">
        <v>84</v>
      </c>
      <c r="B41" s="19"/>
      <c r="C41" s="19"/>
      <c r="D41" s="19"/>
      <c r="E41" s="19"/>
      <c r="F41" s="19"/>
      <c r="G41" s="41"/>
      <c r="H41" s="26">
        <v>300</v>
      </c>
      <c r="I41" s="19"/>
      <c r="J41" s="19">
        <v>250</v>
      </c>
      <c r="K41" s="17">
        <f t="shared" si="3"/>
        <v>550</v>
      </c>
      <c r="L41" s="17">
        <f t="shared" si="4"/>
        <v>8600</v>
      </c>
    </row>
    <row r="42" spans="1:12" x14ac:dyDescent="0.2">
      <c r="A42" s="66" t="s">
        <v>85</v>
      </c>
      <c r="B42" s="19"/>
      <c r="C42" s="19"/>
      <c r="D42" s="19"/>
      <c r="E42" s="19"/>
      <c r="F42" s="19"/>
      <c r="G42" s="39"/>
      <c r="H42" s="18">
        <v>300</v>
      </c>
      <c r="I42" s="19"/>
      <c r="J42" s="19">
        <v>250</v>
      </c>
      <c r="K42" s="17">
        <f t="shared" si="3"/>
        <v>550</v>
      </c>
      <c r="L42" s="17">
        <f t="shared" si="4"/>
        <v>9150</v>
      </c>
    </row>
    <row r="43" spans="1:12" ht="13.5" thickBot="1" x14ac:dyDescent="0.25">
      <c r="A43" s="66" t="s">
        <v>90</v>
      </c>
      <c r="B43" s="19"/>
      <c r="C43" s="19"/>
      <c r="D43" s="19"/>
      <c r="E43" s="19"/>
      <c r="F43" s="19"/>
      <c r="G43" s="39"/>
      <c r="H43" s="21">
        <v>300</v>
      </c>
      <c r="I43" s="27"/>
      <c r="J43" s="19">
        <v>250</v>
      </c>
      <c r="K43" s="17">
        <f t="shared" si="3"/>
        <v>550</v>
      </c>
      <c r="L43" s="17">
        <f t="shared" si="4"/>
        <v>9700</v>
      </c>
    </row>
    <row r="44" spans="1:12" x14ac:dyDescent="0.2">
      <c r="A44" s="66" t="s">
        <v>91</v>
      </c>
      <c r="B44" s="19"/>
      <c r="C44" s="19"/>
      <c r="D44" s="19"/>
      <c r="E44" s="19"/>
      <c r="F44" s="19"/>
      <c r="G44" s="39"/>
      <c r="H44" s="19"/>
      <c r="I44" s="23">
        <v>100</v>
      </c>
      <c r="J44" s="33">
        <v>250</v>
      </c>
      <c r="K44" s="17">
        <f t="shared" si="3"/>
        <v>350</v>
      </c>
      <c r="L44" s="17">
        <f t="shared" si="4"/>
        <v>10050</v>
      </c>
    </row>
    <row r="45" spans="1:12" x14ac:dyDescent="0.2">
      <c r="A45" s="66" t="s">
        <v>86</v>
      </c>
      <c r="B45" s="19"/>
      <c r="C45" s="19"/>
      <c r="D45" s="19"/>
      <c r="E45" s="19"/>
      <c r="F45" s="19"/>
      <c r="G45" s="39"/>
      <c r="H45" s="19"/>
      <c r="I45" s="24">
        <v>100</v>
      </c>
      <c r="J45" s="33">
        <v>250</v>
      </c>
      <c r="K45" s="17">
        <f t="shared" si="3"/>
        <v>350</v>
      </c>
      <c r="L45" s="17">
        <f t="shared" si="4"/>
        <v>10400</v>
      </c>
    </row>
    <row r="46" spans="1:12" x14ac:dyDescent="0.2">
      <c r="A46" s="66" t="s">
        <v>87</v>
      </c>
      <c r="B46" s="19"/>
      <c r="C46" s="19"/>
      <c r="D46" s="19"/>
      <c r="E46" s="19"/>
      <c r="F46" s="19"/>
      <c r="G46" s="39"/>
      <c r="H46" s="19"/>
      <c r="I46" s="24">
        <v>100</v>
      </c>
      <c r="J46" s="33">
        <v>250</v>
      </c>
      <c r="K46" s="17">
        <f t="shared" si="3"/>
        <v>350</v>
      </c>
      <c r="L46" s="17">
        <f t="shared" si="4"/>
        <v>10750</v>
      </c>
    </row>
    <row r="47" spans="1:12" x14ac:dyDescent="0.2">
      <c r="A47" s="66" t="s">
        <v>88</v>
      </c>
      <c r="B47" s="19"/>
      <c r="C47" s="19"/>
      <c r="D47" s="19"/>
      <c r="E47" s="19"/>
      <c r="F47" s="19"/>
      <c r="G47" s="39">
        <v>650</v>
      </c>
      <c r="H47" s="19"/>
      <c r="I47" s="24">
        <v>100</v>
      </c>
      <c r="J47" s="33">
        <v>250</v>
      </c>
      <c r="K47" s="17">
        <f t="shared" si="3"/>
        <v>1000</v>
      </c>
      <c r="L47" s="17">
        <f t="shared" si="4"/>
        <v>11750</v>
      </c>
    </row>
    <row r="48" spans="1:12" ht="13.5" thickBot="1" x14ac:dyDescent="0.25">
      <c r="A48" s="67" t="s">
        <v>89</v>
      </c>
      <c r="B48" s="27"/>
      <c r="C48" s="27"/>
      <c r="D48" s="27"/>
      <c r="E48" s="27"/>
      <c r="F48" s="27"/>
      <c r="G48" s="40">
        <v>650</v>
      </c>
      <c r="H48" s="27"/>
      <c r="I48" s="25">
        <v>100</v>
      </c>
      <c r="J48" s="34">
        <v>250</v>
      </c>
      <c r="K48" s="22">
        <f t="shared" si="3"/>
        <v>1000</v>
      </c>
      <c r="L48" s="22">
        <f t="shared" si="4"/>
        <v>12750</v>
      </c>
    </row>
    <row r="49" spans="2:12" ht="13.5" thickBot="1" x14ac:dyDescent="0.25">
      <c r="B49" s="28">
        <f t="shared" ref="B49:K49" si="5">SUM(B28:B48)</f>
        <v>1000</v>
      </c>
      <c r="C49" s="29">
        <f t="shared" si="5"/>
        <v>800</v>
      </c>
      <c r="D49" s="29">
        <f t="shared" si="5"/>
        <v>600</v>
      </c>
      <c r="E49" s="29">
        <f t="shared" si="5"/>
        <v>1500</v>
      </c>
      <c r="F49" s="29">
        <f t="shared" si="5"/>
        <v>900</v>
      </c>
      <c r="G49" s="29">
        <f t="shared" si="5"/>
        <v>1300</v>
      </c>
      <c r="H49" s="29">
        <f t="shared" si="5"/>
        <v>900</v>
      </c>
      <c r="I49" s="29">
        <f t="shared" si="5"/>
        <v>500</v>
      </c>
      <c r="J49" s="29">
        <f t="shared" si="5"/>
        <v>5250</v>
      </c>
      <c r="K49" s="57">
        <f t="shared" si="5"/>
        <v>12750</v>
      </c>
      <c r="L49" s="30"/>
    </row>
  </sheetData>
  <mergeCells count="2">
    <mergeCell ref="A1:L1"/>
    <mergeCell ref="A26:L26"/>
  </mergeCells>
  <phoneticPr fontId="2" type="noConversion"/>
  <printOptions horizontalCentered="1"/>
  <pageMargins left="0.47244094488188981" right="0.47244094488188981" top="0.70866141732283472" bottom="0.59055118110236227" header="0.47244094488188981" footer="0.47244094488188981"/>
  <pageSetup paperSize="9" scale="65" orientation="landscape" cellComments="asDisplayed" r:id="rId1"/>
  <headerFooter alignWithMargins="0">
    <oddFooter>&amp;L&amp;F&amp;C&amp;A&amp;R3/7</oddFooter>
  </headerFooter>
  <ignoredErrors>
    <ignoredError sqref="K28:K48 K3:K23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21320-6919-4303-9FDD-71028F217ACF}">
  <sheetPr>
    <pageSetUpPr fitToPage="1"/>
  </sheetPr>
  <dimension ref="A1:G143"/>
  <sheetViews>
    <sheetView zoomScale="75" zoomScaleNormal="100" workbookViewId="0"/>
  </sheetViews>
  <sheetFormatPr defaultRowHeight="24" customHeight="1" x14ac:dyDescent="0.2"/>
  <cols>
    <col min="1" max="7" width="22.85546875" style="68" customWidth="1"/>
    <col min="8" max="16384" width="9.140625" style="68"/>
  </cols>
  <sheetData>
    <row r="1" spans="1:7" ht="36.75" thickBot="1" x14ac:dyDescent="0.25">
      <c r="A1" s="98" t="s">
        <v>0</v>
      </c>
      <c r="B1" s="99" t="s">
        <v>51</v>
      </c>
      <c r="C1" s="100" t="s">
        <v>16</v>
      </c>
      <c r="D1" s="101" t="s">
        <v>17</v>
      </c>
      <c r="E1" s="99" t="s">
        <v>18</v>
      </c>
    </row>
    <row r="2" spans="1:7" ht="18" x14ac:dyDescent="0.25">
      <c r="A2" s="102" t="s">
        <v>2</v>
      </c>
      <c r="B2" s="103" t="s">
        <v>3</v>
      </c>
      <c r="C2" s="104">
        <v>5</v>
      </c>
      <c r="D2" s="105">
        <v>7</v>
      </c>
      <c r="E2" s="103">
        <v>8</v>
      </c>
    </row>
    <row r="3" spans="1:7" ht="18" x14ac:dyDescent="0.25">
      <c r="A3" s="70" t="s">
        <v>4</v>
      </c>
      <c r="B3" s="106" t="s">
        <v>3</v>
      </c>
      <c r="C3" s="107">
        <v>6</v>
      </c>
      <c r="D3" s="108">
        <v>8</v>
      </c>
      <c r="E3" s="106">
        <v>12</v>
      </c>
    </row>
    <row r="4" spans="1:7" ht="18" x14ac:dyDescent="0.25">
      <c r="A4" s="70" t="s">
        <v>5</v>
      </c>
      <c r="B4" s="106" t="s">
        <v>3</v>
      </c>
      <c r="C4" s="107">
        <v>3</v>
      </c>
      <c r="D4" s="108">
        <v>4</v>
      </c>
      <c r="E4" s="106">
        <v>5</v>
      </c>
    </row>
    <row r="5" spans="1:7" ht="18" x14ac:dyDescent="0.25">
      <c r="A5" s="70" t="s">
        <v>6</v>
      </c>
      <c r="B5" s="106" t="s">
        <v>2</v>
      </c>
      <c r="C5" s="107">
        <v>11</v>
      </c>
      <c r="D5" s="108">
        <v>17</v>
      </c>
      <c r="E5" s="106">
        <v>25</v>
      </c>
    </row>
    <row r="6" spans="1:7" ht="18" x14ac:dyDescent="0.25">
      <c r="A6" s="70" t="s">
        <v>7</v>
      </c>
      <c r="B6" s="106" t="s">
        <v>4</v>
      </c>
      <c r="C6" s="107">
        <v>8</v>
      </c>
      <c r="D6" s="108">
        <v>10</v>
      </c>
      <c r="E6" s="106">
        <v>12</v>
      </c>
    </row>
    <row r="7" spans="1:7" ht="18" x14ac:dyDescent="0.25">
      <c r="A7" s="70" t="s">
        <v>8</v>
      </c>
      <c r="B7" s="106" t="s">
        <v>19</v>
      </c>
      <c r="C7" s="107">
        <v>3</v>
      </c>
      <c r="D7" s="108">
        <v>4</v>
      </c>
      <c r="E7" s="106">
        <v>5</v>
      </c>
    </row>
    <row r="8" spans="1:7" ht="18" x14ac:dyDescent="0.25">
      <c r="A8" s="70" t="s">
        <v>10</v>
      </c>
      <c r="B8" s="106" t="s">
        <v>6</v>
      </c>
      <c r="C8" s="107">
        <v>4</v>
      </c>
      <c r="D8" s="108">
        <v>8</v>
      </c>
      <c r="E8" s="106">
        <v>9</v>
      </c>
    </row>
    <row r="9" spans="1:7" ht="18" x14ac:dyDescent="0.25">
      <c r="A9" s="70" t="s">
        <v>12</v>
      </c>
      <c r="B9" s="106" t="s">
        <v>8</v>
      </c>
      <c r="C9" s="107">
        <v>5</v>
      </c>
      <c r="D9" s="108">
        <v>7</v>
      </c>
      <c r="E9" s="106">
        <v>9</v>
      </c>
    </row>
    <row r="10" spans="1:7" ht="18" x14ac:dyDescent="0.25">
      <c r="A10" s="109" t="s">
        <v>13</v>
      </c>
      <c r="B10" s="110" t="s">
        <v>20</v>
      </c>
      <c r="C10" s="111">
        <v>8</v>
      </c>
      <c r="D10" s="112">
        <v>11</v>
      </c>
      <c r="E10" s="110">
        <v>17</v>
      </c>
    </row>
    <row r="11" spans="1:7" ht="18.75" thickBot="1" x14ac:dyDescent="0.3">
      <c r="A11" s="75" t="s">
        <v>14</v>
      </c>
      <c r="B11" s="113" t="s">
        <v>10</v>
      </c>
      <c r="C11" s="114">
        <v>4</v>
      </c>
      <c r="D11" s="115">
        <v>4</v>
      </c>
      <c r="E11" s="113">
        <v>4</v>
      </c>
    </row>
    <row r="15" spans="1:7" ht="24" customHeight="1" thickBot="1" x14ac:dyDescent="0.25">
      <c r="A15" s="79"/>
      <c r="B15" s="79"/>
      <c r="C15" s="79"/>
      <c r="D15" s="79"/>
      <c r="E15" s="79"/>
      <c r="F15" s="79"/>
      <c r="G15" s="79"/>
    </row>
    <row r="16" spans="1:7" ht="24" customHeight="1" thickBot="1" x14ac:dyDescent="0.25"/>
    <row r="17" spans="1:7" ht="36.75" thickBot="1" x14ac:dyDescent="0.25">
      <c r="A17" s="98" t="s">
        <v>0</v>
      </c>
      <c r="B17" s="99" t="s">
        <v>51</v>
      </c>
      <c r="C17" s="98" t="s">
        <v>54</v>
      </c>
      <c r="D17" s="101" t="s">
        <v>55</v>
      </c>
      <c r="E17" s="99" t="s">
        <v>56</v>
      </c>
      <c r="F17" s="116" t="s">
        <v>52</v>
      </c>
      <c r="G17" s="116" t="s">
        <v>45</v>
      </c>
    </row>
    <row r="18" spans="1:7" ht="18.75" x14ac:dyDescent="0.2">
      <c r="A18" s="117" t="s">
        <v>2</v>
      </c>
      <c r="B18" s="118" t="s">
        <v>3</v>
      </c>
      <c r="C18" s="117">
        <v>5</v>
      </c>
      <c r="D18" s="119">
        <v>7</v>
      </c>
      <c r="E18" s="118">
        <v>8</v>
      </c>
      <c r="F18" s="120">
        <f t="shared" ref="F18:F27" si="0">(C18+4*D18+E18)/6</f>
        <v>6.833333333333333</v>
      </c>
      <c r="G18" s="121">
        <f t="shared" ref="G18:G27" si="1">((E18-C18)/6)^2</f>
        <v>0.25</v>
      </c>
    </row>
    <row r="19" spans="1:7" ht="18" x14ac:dyDescent="0.2">
      <c r="A19" s="122" t="s">
        <v>4</v>
      </c>
      <c r="B19" s="123" t="s">
        <v>3</v>
      </c>
      <c r="C19" s="122">
        <v>6</v>
      </c>
      <c r="D19" s="124">
        <v>8</v>
      </c>
      <c r="E19" s="123">
        <v>12</v>
      </c>
      <c r="F19" s="125">
        <f t="shared" si="0"/>
        <v>8.3333333333333339</v>
      </c>
      <c r="G19" s="126">
        <f t="shared" si="1"/>
        <v>1</v>
      </c>
    </row>
    <row r="20" spans="1:7" ht="18" x14ac:dyDescent="0.2">
      <c r="A20" s="122" t="s">
        <v>5</v>
      </c>
      <c r="B20" s="123" t="s">
        <v>3</v>
      </c>
      <c r="C20" s="122">
        <v>3</v>
      </c>
      <c r="D20" s="124">
        <v>4</v>
      </c>
      <c r="E20" s="123">
        <v>5</v>
      </c>
      <c r="F20" s="125">
        <f t="shared" si="0"/>
        <v>4</v>
      </c>
      <c r="G20" s="126">
        <f t="shared" si="1"/>
        <v>0.1111111111111111</v>
      </c>
    </row>
    <row r="21" spans="1:7" ht="18.75" x14ac:dyDescent="0.2">
      <c r="A21" s="122" t="s">
        <v>6</v>
      </c>
      <c r="B21" s="123" t="s">
        <v>2</v>
      </c>
      <c r="C21" s="122">
        <v>11</v>
      </c>
      <c r="D21" s="124">
        <v>17</v>
      </c>
      <c r="E21" s="123">
        <v>25</v>
      </c>
      <c r="F21" s="125">
        <f t="shared" si="0"/>
        <v>17.333333333333332</v>
      </c>
      <c r="G21" s="127">
        <f t="shared" si="1"/>
        <v>5.4444444444444455</v>
      </c>
    </row>
    <row r="22" spans="1:7" ht="18" x14ac:dyDescent="0.2">
      <c r="A22" s="122" t="s">
        <v>7</v>
      </c>
      <c r="B22" s="123" t="s">
        <v>4</v>
      </c>
      <c r="C22" s="122">
        <v>8</v>
      </c>
      <c r="D22" s="124">
        <v>10</v>
      </c>
      <c r="E22" s="123">
        <v>12</v>
      </c>
      <c r="F22" s="125">
        <f t="shared" si="0"/>
        <v>10</v>
      </c>
      <c r="G22" s="126">
        <f t="shared" si="1"/>
        <v>0.44444444444444442</v>
      </c>
    </row>
    <row r="23" spans="1:7" ht="18" x14ac:dyDescent="0.2">
      <c r="A23" s="122" t="s">
        <v>8</v>
      </c>
      <c r="B23" s="123" t="s">
        <v>19</v>
      </c>
      <c r="C23" s="122">
        <v>3</v>
      </c>
      <c r="D23" s="124">
        <v>4</v>
      </c>
      <c r="E23" s="123">
        <v>5</v>
      </c>
      <c r="F23" s="125">
        <f t="shared" si="0"/>
        <v>4</v>
      </c>
      <c r="G23" s="126">
        <f t="shared" si="1"/>
        <v>0.1111111111111111</v>
      </c>
    </row>
    <row r="24" spans="1:7" ht="18.75" x14ac:dyDescent="0.2">
      <c r="A24" s="122" t="s">
        <v>10</v>
      </c>
      <c r="B24" s="123" t="s">
        <v>6</v>
      </c>
      <c r="C24" s="122">
        <v>4</v>
      </c>
      <c r="D24" s="124">
        <v>8</v>
      </c>
      <c r="E24" s="123">
        <v>9</v>
      </c>
      <c r="F24" s="125">
        <f t="shared" si="0"/>
        <v>7.5</v>
      </c>
      <c r="G24" s="127">
        <f t="shared" si="1"/>
        <v>0.69444444444444453</v>
      </c>
    </row>
    <row r="25" spans="1:7" ht="18" x14ac:dyDescent="0.2">
      <c r="A25" s="122" t="s">
        <v>12</v>
      </c>
      <c r="B25" s="123" t="s">
        <v>8</v>
      </c>
      <c r="C25" s="122">
        <v>5</v>
      </c>
      <c r="D25" s="124">
        <v>7</v>
      </c>
      <c r="E25" s="123">
        <v>9</v>
      </c>
      <c r="F25" s="125">
        <f t="shared" si="0"/>
        <v>7</v>
      </c>
      <c r="G25" s="126">
        <f t="shared" si="1"/>
        <v>0.44444444444444442</v>
      </c>
    </row>
    <row r="26" spans="1:7" ht="18.75" x14ac:dyDescent="0.2">
      <c r="A26" s="128" t="s">
        <v>13</v>
      </c>
      <c r="B26" s="129" t="s">
        <v>20</v>
      </c>
      <c r="C26" s="128">
        <v>8</v>
      </c>
      <c r="D26" s="130">
        <v>11</v>
      </c>
      <c r="E26" s="129">
        <v>17</v>
      </c>
      <c r="F26" s="131">
        <f t="shared" si="0"/>
        <v>11.5</v>
      </c>
      <c r="G26" s="127">
        <f t="shared" si="1"/>
        <v>2.25</v>
      </c>
    </row>
    <row r="27" spans="1:7" ht="18.75" thickBot="1" x14ac:dyDescent="0.25">
      <c r="A27" s="132" t="s">
        <v>14</v>
      </c>
      <c r="B27" s="133" t="s">
        <v>10</v>
      </c>
      <c r="C27" s="132">
        <v>4</v>
      </c>
      <c r="D27" s="134">
        <v>4</v>
      </c>
      <c r="E27" s="133">
        <v>4</v>
      </c>
      <c r="F27" s="135">
        <f t="shared" si="0"/>
        <v>4</v>
      </c>
      <c r="G27" s="136">
        <f t="shared" si="1"/>
        <v>0</v>
      </c>
    </row>
    <row r="29" spans="1:7" ht="24" customHeight="1" x14ac:dyDescent="0.2">
      <c r="E29" s="137"/>
    </row>
    <row r="37" spans="1:5" ht="24" customHeight="1" x14ac:dyDescent="0.2">
      <c r="E37" s="138"/>
    </row>
    <row r="38" spans="1:5" ht="24" customHeight="1" x14ac:dyDescent="0.2">
      <c r="E38" s="138"/>
    </row>
    <row r="41" spans="1:5" ht="24" customHeight="1" x14ac:dyDescent="0.4">
      <c r="A41" s="97" t="s">
        <v>62</v>
      </c>
    </row>
    <row r="42" spans="1:5" ht="24" customHeight="1" x14ac:dyDescent="0.35">
      <c r="A42" s="97" t="s">
        <v>57</v>
      </c>
    </row>
    <row r="43" spans="1:5" ht="20.25" x14ac:dyDescent="0.3">
      <c r="A43" s="139" t="s">
        <v>61</v>
      </c>
    </row>
    <row r="44" spans="1:5" ht="24" customHeight="1" x14ac:dyDescent="0.35">
      <c r="A44" s="97"/>
    </row>
    <row r="45" spans="1:5" ht="24" customHeight="1" x14ac:dyDescent="0.35">
      <c r="A45" s="97" t="s">
        <v>70</v>
      </c>
    </row>
    <row r="46" spans="1:5" ht="9" customHeight="1" thickBot="1" x14ac:dyDescent="0.4">
      <c r="A46" s="97"/>
    </row>
    <row r="47" spans="1:5" ht="24" customHeight="1" thickBot="1" x14ac:dyDescent="0.4">
      <c r="B47" s="172" t="s">
        <v>58</v>
      </c>
      <c r="C47" s="173"/>
      <c r="D47" s="140">
        <f>(38-43.17)/SQRT(8.639)</f>
        <v>-1.7589715133603101</v>
      </c>
    </row>
    <row r="48" spans="1:5" ht="24" customHeight="1" thickBot="1" x14ac:dyDescent="0.4">
      <c r="B48" s="172" t="s">
        <v>53</v>
      </c>
      <c r="C48" s="173"/>
      <c r="D48" s="44">
        <f>NORMSDIST(D47)</f>
        <v>3.9291173588820068E-2</v>
      </c>
    </row>
    <row r="49" spans="1:4" ht="36" customHeight="1" x14ac:dyDescent="0.35">
      <c r="A49" s="97"/>
    </row>
    <row r="50" spans="1:4" ht="24" customHeight="1" x14ac:dyDescent="0.35">
      <c r="A50" s="97" t="s">
        <v>46</v>
      </c>
    </row>
    <row r="51" spans="1:4" ht="9" customHeight="1" thickBot="1" x14ac:dyDescent="0.4">
      <c r="A51" s="97"/>
    </row>
    <row r="52" spans="1:4" ht="24" customHeight="1" thickBot="1" x14ac:dyDescent="0.4">
      <c r="B52" s="172" t="s">
        <v>58</v>
      </c>
      <c r="C52" s="173"/>
      <c r="D52" s="140">
        <f>(47-43.17)/SQRT(8.639)</f>
        <v>1.3030678715996098</v>
      </c>
    </row>
    <row r="53" spans="1:4" ht="24" customHeight="1" thickBot="1" x14ac:dyDescent="0.4">
      <c r="B53" s="172" t="s">
        <v>53</v>
      </c>
      <c r="C53" s="173"/>
      <c r="D53" s="44">
        <f>NORMSDIST(D52)</f>
        <v>0.90372420444058943</v>
      </c>
    </row>
    <row r="99" spans="1:7" ht="24" customHeight="1" x14ac:dyDescent="0.35">
      <c r="E99" s="38"/>
    </row>
    <row r="103" spans="1:7" ht="41.25" x14ac:dyDescent="0.35">
      <c r="A103" s="141" t="s">
        <v>44</v>
      </c>
      <c r="E103" s="97"/>
      <c r="F103" s="142" t="s">
        <v>47</v>
      </c>
      <c r="G103" s="142" t="s">
        <v>48</v>
      </c>
    </row>
    <row r="104" spans="1:7" ht="24" customHeight="1" x14ac:dyDescent="0.35">
      <c r="A104" s="143">
        <v>30</v>
      </c>
      <c r="B104" s="144">
        <f t="shared" ref="B104:B134" si="2">(A104-43.17)/SQRT(8.639)</f>
        <v>-4.4807842999913499</v>
      </c>
      <c r="C104" s="38">
        <f t="shared" ref="C104:C134" si="3">NORMSDIST(B104)</f>
        <v>3.7184621483993366E-6</v>
      </c>
      <c r="D104" s="145"/>
      <c r="E104" s="143">
        <v>15</v>
      </c>
      <c r="F104" s="38">
        <f t="shared" ref="F104:F139" si="4">NORMDIST(E104,$F$142,$F$143,FALSE)</f>
        <v>5.7149575518060579E-11</v>
      </c>
      <c r="G104" s="38">
        <f t="shared" ref="G104:G139" si="5">NORMDIST(E104,$G$142,$G$143,FALSE)</f>
        <v>1.3949155897004689E-23</v>
      </c>
    </row>
    <row r="105" spans="1:7" ht="24" customHeight="1" x14ac:dyDescent="0.35">
      <c r="A105" s="143">
        <v>31</v>
      </c>
      <c r="B105" s="144">
        <f t="shared" si="2"/>
        <v>-4.1405577016624697</v>
      </c>
      <c r="C105" s="38">
        <f t="shared" si="3"/>
        <v>1.7323122019457154E-5</v>
      </c>
      <c r="D105" s="145"/>
      <c r="E105" s="143">
        <v>16</v>
      </c>
      <c r="F105" s="38">
        <f t="shared" si="4"/>
        <v>7.1773953981399847E-10</v>
      </c>
      <c r="G105" s="38">
        <f t="shared" si="5"/>
        <v>1.4074017752976002E-20</v>
      </c>
    </row>
    <row r="106" spans="1:7" ht="24" customHeight="1" x14ac:dyDescent="0.35">
      <c r="A106" s="143">
        <v>32</v>
      </c>
      <c r="B106" s="144">
        <f t="shared" si="2"/>
        <v>-3.8003311033335896</v>
      </c>
      <c r="C106" s="38">
        <f t="shared" si="3"/>
        <v>7.2251440112373191E-5</v>
      </c>
      <c r="D106" s="145"/>
      <c r="E106" s="143">
        <v>17</v>
      </c>
      <c r="F106" s="38">
        <f t="shared" si="4"/>
        <v>7.708044392507242E-9</v>
      </c>
      <c r="G106" s="38">
        <f t="shared" si="5"/>
        <v>8.6127337144739131E-18</v>
      </c>
    </row>
    <row r="107" spans="1:7" ht="24" customHeight="1" x14ac:dyDescent="0.35">
      <c r="A107" s="143">
        <v>33</v>
      </c>
      <c r="B107" s="144">
        <f t="shared" si="2"/>
        <v>-3.4601045050047099</v>
      </c>
      <c r="C107" s="38">
        <f t="shared" si="3"/>
        <v>2.6998289216655021E-4</v>
      </c>
      <c r="D107" s="38"/>
      <c r="E107" s="143">
        <v>18</v>
      </c>
      <c r="F107" s="38">
        <f t="shared" si="4"/>
        <v>7.0785615854399714E-8</v>
      </c>
      <c r="G107" s="38">
        <f t="shared" si="5"/>
        <v>3.196809113587321E-15</v>
      </c>
    </row>
    <row r="108" spans="1:7" ht="24" customHeight="1" x14ac:dyDescent="0.35">
      <c r="A108" s="143">
        <v>34</v>
      </c>
      <c r="B108" s="144">
        <f t="shared" si="2"/>
        <v>-3.1198779066758298</v>
      </c>
      <c r="C108" s="38">
        <f t="shared" si="3"/>
        <v>9.0463007492819604E-4</v>
      </c>
      <c r="D108" s="38"/>
      <c r="E108" s="143">
        <v>19</v>
      </c>
      <c r="F108" s="38">
        <f t="shared" si="4"/>
        <v>5.5586495573350944E-7</v>
      </c>
      <c r="G108" s="38">
        <f t="shared" si="5"/>
        <v>7.1968946976333516E-13</v>
      </c>
    </row>
    <row r="109" spans="1:7" ht="24" customHeight="1" x14ac:dyDescent="0.35">
      <c r="A109" s="143">
        <v>35</v>
      </c>
      <c r="B109" s="144">
        <f t="shared" si="2"/>
        <v>-2.7796513083469501</v>
      </c>
      <c r="C109" s="38">
        <f t="shared" si="3"/>
        <v>2.7208647783600326E-3</v>
      </c>
      <c r="D109" s="38"/>
      <c r="E109" s="143">
        <v>20</v>
      </c>
      <c r="F109" s="38">
        <f t="shared" si="4"/>
        <v>3.7326480937996342E-6</v>
      </c>
      <c r="G109" s="38">
        <f t="shared" si="5"/>
        <v>9.8271220746195256E-11</v>
      </c>
    </row>
    <row r="110" spans="1:7" ht="24" customHeight="1" x14ac:dyDescent="0.35">
      <c r="A110" s="143">
        <v>36</v>
      </c>
      <c r="B110" s="144">
        <f t="shared" si="2"/>
        <v>-2.4394247100180699</v>
      </c>
      <c r="C110" s="38">
        <f t="shared" si="3"/>
        <v>7.3553338659187355E-3</v>
      </c>
      <c r="D110" s="38"/>
      <c r="E110" s="143">
        <v>21</v>
      </c>
      <c r="F110" s="38">
        <f t="shared" si="4"/>
        <v>2.1433261978962937E-5</v>
      </c>
      <c r="G110" s="38">
        <f t="shared" si="5"/>
        <v>8.1387988064535073E-9</v>
      </c>
    </row>
    <row r="111" spans="1:7" ht="24" customHeight="1" x14ac:dyDescent="0.35">
      <c r="A111" s="143">
        <v>37</v>
      </c>
      <c r="B111" s="144">
        <f t="shared" si="2"/>
        <v>-2.0991981116891898</v>
      </c>
      <c r="C111" s="38">
        <f t="shared" si="3"/>
        <v>1.789972020386545E-2</v>
      </c>
      <c r="D111" s="38"/>
      <c r="E111" s="143">
        <v>22</v>
      </c>
      <c r="F111" s="38">
        <f t="shared" si="4"/>
        <v>1.0524051621326414E-4</v>
      </c>
      <c r="G111" s="38">
        <f t="shared" si="5"/>
        <v>4.0883402589222187E-7</v>
      </c>
    </row>
    <row r="112" spans="1:7" ht="24" customHeight="1" x14ac:dyDescent="0.35">
      <c r="A112" s="143">
        <v>38</v>
      </c>
      <c r="B112" s="144">
        <f t="shared" si="2"/>
        <v>-1.7589715133603101</v>
      </c>
      <c r="C112" s="38">
        <f t="shared" si="3"/>
        <v>3.9291173588820068E-2</v>
      </c>
      <c r="D112" s="38"/>
      <c r="E112" s="143">
        <v>23</v>
      </c>
      <c r="F112" s="38">
        <f t="shared" si="4"/>
        <v>4.4187673803477827E-4</v>
      </c>
      <c r="G112" s="38">
        <f t="shared" si="5"/>
        <v>1.2456226977419364E-5</v>
      </c>
    </row>
    <row r="113" spans="1:7" ht="24" customHeight="1" x14ac:dyDescent="0.35">
      <c r="A113" s="143">
        <v>39</v>
      </c>
      <c r="B113" s="144">
        <f t="shared" si="2"/>
        <v>-1.41874491503143</v>
      </c>
      <c r="C113" s="38">
        <f t="shared" si="3"/>
        <v>7.7986698728564202E-2</v>
      </c>
      <c r="D113" s="38"/>
      <c r="E113" s="143">
        <v>24</v>
      </c>
      <c r="F113" s="38">
        <f t="shared" si="4"/>
        <v>1.5865098815504865E-3</v>
      </c>
      <c r="G113" s="38">
        <f t="shared" si="5"/>
        <v>2.3018591842469404E-4</v>
      </c>
    </row>
    <row r="114" spans="1:7" ht="24" customHeight="1" x14ac:dyDescent="0.35">
      <c r="A114" s="143">
        <v>40</v>
      </c>
      <c r="B114" s="144">
        <f t="shared" si="2"/>
        <v>-1.0785183167025501</v>
      </c>
      <c r="C114" s="38">
        <f t="shared" si="3"/>
        <v>0.14040125603651504</v>
      </c>
      <c r="D114" s="38"/>
      <c r="E114" s="143">
        <v>25</v>
      </c>
      <c r="F114" s="38">
        <f t="shared" si="4"/>
        <v>4.8708852218599186E-3</v>
      </c>
      <c r="G114" s="38">
        <f t="shared" si="5"/>
        <v>2.5800240253802181E-3</v>
      </c>
    </row>
    <row r="115" spans="1:7" ht="24" customHeight="1" x14ac:dyDescent="0.35">
      <c r="A115" s="143">
        <v>41</v>
      </c>
      <c r="B115" s="144">
        <f t="shared" si="2"/>
        <v>-0.73829171837367014</v>
      </c>
      <c r="C115" s="38">
        <f t="shared" si="3"/>
        <v>0.23016859897227979</v>
      </c>
      <c r="D115" s="38"/>
      <c r="E115" s="143">
        <v>26</v>
      </c>
      <c r="F115" s="38">
        <f t="shared" si="4"/>
        <v>1.2787819064960883E-2</v>
      </c>
      <c r="G115" s="38">
        <f t="shared" si="5"/>
        <v>1.7539673597242372E-2</v>
      </c>
    </row>
    <row r="116" spans="1:7" ht="24" customHeight="1" x14ac:dyDescent="0.35">
      <c r="A116" s="143">
        <v>42</v>
      </c>
      <c r="B116" s="144">
        <f t="shared" si="2"/>
        <v>-0.39806512004479017</v>
      </c>
      <c r="C116" s="38">
        <f t="shared" si="3"/>
        <v>0.34529109227157273</v>
      </c>
      <c r="D116" s="38"/>
      <c r="E116" s="143">
        <v>27</v>
      </c>
      <c r="F116" s="38">
        <f t="shared" si="4"/>
        <v>2.8708370475947948E-2</v>
      </c>
      <c r="G116" s="38">
        <f t="shared" si="5"/>
        <v>7.2322265698323743E-2</v>
      </c>
    </row>
    <row r="117" spans="1:7" ht="24" customHeight="1" x14ac:dyDescent="0.35">
      <c r="A117" s="143">
        <v>43</v>
      </c>
      <c r="B117" s="144">
        <f t="shared" si="2"/>
        <v>-5.7838521715910175E-2</v>
      </c>
      <c r="C117" s="38">
        <f t="shared" si="3"/>
        <v>0.47693862681570881</v>
      </c>
      <c r="D117" s="38"/>
      <c r="E117" s="143">
        <v>28</v>
      </c>
      <c r="F117" s="38">
        <f t="shared" si="4"/>
        <v>5.5111733766119789E-2</v>
      </c>
      <c r="G117" s="38">
        <f t="shared" si="5"/>
        <v>0.18087364816364207</v>
      </c>
    </row>
    <row r="118" spans="1:7" ht="24" customHeight="1" x14ac:dyDescent="0.35">
      <c r="A118" s="143">
        <v>44</v>
      </c>
      <c r="B118" s="144">
        <f t="shared" si="2"/>
        <v>0.28238807661296977</v>
      </c>
      <c r="C118" s="38">
        <f t="shared" si="3"/>
        <v>0.61117702169454846</v>
      </c>
      <c r="D118" s="38"/>
      <c r="E118" s="143">
        <v>29</v>
      </c>
      <c r="F118" s="38">
        <f t="shared" si="4"/>
        <v>9.0469684927540678E-2</v>
      </c>
      <c r="G118" s="38">
        <f t="shared" si="5"/>
        <v>0.27436665745047778</v>
      </c>
    </row>
    <row r="119" spans="1:7" ht="24" customHeight="1" x14ac:dyDescent="0.35">
      <c r="A119" s="143">
        <v>45</v>
      </c>
      <c r="B119" s="144">
        <f t="shared" si="2"/>
        <v>0.62261467494184974</v>
      </c>
      <c r="C119" s="38">
        <f t="shared" si="3"/>
        <v>0.73323111733475588</v>
      </c>
      <c r="D119" s="38"/>
      <c r="E119" s="143">
        <v>30</v>
      </c>
      <c r="F119" s="38">
        <f t="shared" si="4"/>
        <v>0.12699468766777203</v>
      </c>
      <c r="G119" s="38">
        <f t="shared" si="5"/>
        <v>0.25242951074782921</v>
      </c>
    </row>
    <row r="120" spans="1:7" ht="24" customHeight="1" x14ac:dyDescent="0.35">
      <c r="A120" s="143">
        <v>46</v>
      </c>
      <c r="B120" s="144">
        <f t="shared" si="2"/>
        <v>0.96284127327072977</v>
      </c>
      <c r="C120" s="38">
        <f t="shared" si="3"/>
        <v>0.83218640768738439</v>
      </c>
      <c r="D120" s="38"/>
      <c r="E120" s="143">
        <v>31</v>
      </c>
      <c r="F120" s="38">
        <f t="shared" si="4"/>
        <v>0.15243738961579789</v>
      </c>
      <c r="G120" s="38">
        <f t="shared" si="5"/>
        <v>0.14086453882682673</v>
      </c>
    </row>
    <row r="121" spans="1:7" ht="24" customHeight="1" x14ac:dyDescent="0.35">
      <c r="A121" s="143">
        <v>47</v>
      </c>
      <c r="B121" s="144">
        <f t="shared" si="2"/>
        <v>1.3030678715996098</v>
      </c>
      <c r="C121" s="38">
        <f t="shared" si="3"/>
        <v>0.90372420444058943</v>
      </c>
      <c r="D121" s="145"/>
      <c r="E121" s="143">
        <v>32</v>
      </c>
      <c r="F121" s="38">
        <f t="shared" si="4"/>
        <v>0.15646634021827019</v>
      </c>
      <c r="G121" s="38">
        <f t="shared" si="5"/>
        <v>4.7677776016487164E-2</v>
      </c>
    </row>
    <row r="122" spans="1:7" ht="24" customHeight="1" x14ac:dyDescent="0.35">
      <c r="A122" s="143">
        <v>48</v>
      </c>
      <c r="B122" s="144">
        <f t="shared" si="2"/>
        <v>1.6432944699284897</v>
      </c>
      <c r="C122" s="38">
        <f t="shared" si="3"/>
        <v>0.94983898903226816</v>
      </c>
      <c r="D122" s="145"/>
      <c r="E122" s="143">
        <v>33</v>
      </c>
      <c r="F122" s="38">
        <f t="shared" si="4"/>
        <v>0.13733265560597793</v>
      </c>
      <c r="G122" s="38">
        <f t="shared" si="5"/>
        <v>9.7877543125962745E-3</v>
      </c>
    </row>
    <row r="123" spans="1:7" ht="24" customHeight="1" x14ac:dyDescent="0.35">
      <c r="A123" s="143">
        <v>49</v>
      </c>
      <c r="B123" s="144">
        <f t="shared" si="2"/>
        <v>1.9835210682573696</v>
      </c>
      <c r="C123" s="38">
        <f t="shared" si="3"/>
        <v>0.97634537194051008</v>
      </c>
      <c r="D123" s="145"/>
      <c r="E123" s="143">
        <v>34</v>
      </c>
      <c r="F123" s="38">
        <f t="shared" si="4"/>
        <v>0.10307425017634396</v>
      </c>
      <c r="G123" s="38">
        <f t="shared" si="5"/>
        <v>1.218717054857862E-3</v>
      </c>
    </row>
    <row r="124" spans="1:7" ht="24" customHeight="1" x14ac:dyDescent="0.35">
      <c r="A124" s="143">
        <v>50</v>
      </c>
      <c r="B124" s="144">
        <f t="shared" si="2"/>
        <v>2.3237476665862498</v>
      </c>
      <c r="C124" s="38">
        <f t="shared" si="3"/>
        <v>0.98993048895561875</v>
      </c>
      <c r="D124" s="145"/>
      <c r="E124" s="143">
        <v>35</v>
      </c>
      <c r="F124" s="38">
        <f t="shared" si="4"/>
        <v>6.6153072910309516E-2</v>
      </c>
      <c r="G124" s="38">
        <f t="shared" si="5"/>
        <v>9.2039759917166347E-5</v>
      </c>
    </row>
    <row r="125" spans="1:7" ht="24" customHeight="1" x14ac:dyDescent="0.35">
      <c r="A125" s="143">
        <v>51</v>
      </c>
      <c r="B125" s="144">
        <f t="shared" si="2"/>
        <v>2.6639742649151295</v>
      </c>
      <c r="C125" s="38">
        <f t="shared" si="3"/>
        <v>0.99613882648645125</v>
      </c>
      <c r="D125" s="145"/>
      <c r="E125" s="143">
        <v>36</v>
      </c>
      <c r="F125" s="38">
        <f t="shared" si="4"/>
        <v>3.6305576176554374E-2</v>
      </c>
      <c r="G125" s="38">
        <f t="shared" si="5"/>
        <v>4.2160021591383728E-6</v>
      </c>
    </row>
    <row r="126" spans="1:7" ht="24" customHeight="1" x14ac:dyDescent="0.35">
      <c r="A126" s="143">
        <v>52</v>
      </c>
      <c r="B126" s="144">
        <f t="shared" si="2"/>
        <v>3.0042008632440096</v>
      </c>
      <c r="C126" s="38">
        <f t="shared" si="3"/>
        <v>0.99866860267958002</v>
      </c>
      <c r="D126" s="145"/>
      <c r="E126" s="143">
        <v>37</v>
      </c>
      <c r="F126" s="38">
        <f t="shared" si="4"/>
        <v>1.7038058958423311E-2</v>
      </c>
      <c r="G126" s="38">
        <f t="shared" si="5"/>
        <v>1.1713290953778722E-7</v>
      </c>
    </row>
    <row r="127" spans="1:7" ht="24" customHeight="1" x14ac:dyDescent="0.35">
      <c r="A127" s="143">
        <v>53</v>
      </c>
      <c r="B127" s="144">
        <f t="shared" si="2"/>
        <v>3.3444274615728893</v>
      </c>
      <c r="C127" s="38">
        <f t="shared" si="3"/>
        <v>0.99958773705843584</v>
      </c>
      <c r="D127" s="145"/>
      <c r="E127" s="143">
        <v>38</v>
      </c>
      <c r="F127" s="38">
        <f t="shared" si="4"/>
        <v>6.8373903137951275E-3</v>
      </c>
      <c r="G127" s="38">
        <f t="shared" si="5"/>
        <v>1.9738302327844727E-9</v>
      </c>
    </row>
    <row r="128" spans="1:7" ht="24" customHeight="1" x14ac:dyDescent="0.35">
      <c r="A128" s="143">
        <v>54</v>
      </c>
      <c r="B128" s="144">
        <f t="shared" si="2"/>
        <v>3.6846540599017694</v>
      </c>
      <c r="C128" s="38">
        <f t="shared" si="3"/>
        <v>0.99988549326350928</v>
      </c>
      <c r="D128" s="145"/>
      <c r="E128" s="143">
        <v>39</v>
      </c>
      <c r="F128" s="38">
        <f t="shared" si="4"/>
        <v>2.3463030245620678E-3</v>
      </c>
      <c r="G128" s="38">
        <f t="shared" si="5"/>
        <v>2.0174065256946623E-11</v>
      </c>
    </row>
    <row r="129" spans="1:7" ht="24" customHeight="1" x14ac:dyDescent="0.35">
      <c r="A129" s="143">
        <v>55</v>
      </c>
      <c r="B129" s="144">
        <f t="shared" si="2"/>
        <v>4.0248806582306491</v>
      </c>
      <c r="C129" s="38">
        <f t="shared" si="3"/>
        <v>0.99997149789166118</v>
      </c>
      <c r="D129" s="145"/>
      <c r="E129" s="143">
        <v>40</v>
      </c>
      <c r="F129" s="38">
        <f t="shared" si="4"/>
        <v>6.8849580888033404E-4</v>
      </c>
      <c r="G129" s="38">
        <f t="shared" si="5"/>
        <v>1.2506327722053684E-13</v>
      </c>
    </row>
    <row r="130" spans="1:7" ht="24" customHeight="1" x14ac:dyDescent="0.35">
      <c r="A130" s="143">
        <v>56</v>
      </c>
      <c r="B130" s="144">
        <f t="shared" si="2"/>
        <v>4.3651072565595292</v>
      </c>
      <c r="C130" s="38">
        <f t="shared" si="3"/>
        <v>0.99999364698007864</v>
      </c>
      <c r="D130" s="145"/>
      <c r="E130" s="143">
        <v>41</v>
      </c>
      <c r="F130" s="38">
        <f t="shared" si="4"/>
        <v>1.7275951404161429E-4</v>
      </c>
      <c r="G130" s="38">
        <f t="shared" si="5"/>
        <v>4.7023932753837971E-16</v>
      </c>
    </row>
    <row r="131" spans="1:7" ht="24" customHeight="1" x14ac:dyDescent="0.35">
      <c r="A131" s="143">
        <v>57</v>
      </c>
      <c r="B131" s="144">
        <f t="shared" si="2"/>
        <v>4.7053338548884094</v>
      </c>
      <c r="C131" s="38">
        <f t="shared" si="3"/>
        <v>0.999998732745777</v>
      </c>
      <c r="D131" s="145"/>
      <c r="E131" s="143">
        <v>42</v>
      </c>
      <c r="F131" s="38">
        <f t="shared" si="4"/>
        <v>3.7068594452093722E-5</v>
      </c>
      <c r="G131" s="38">
        <f t="shared" si="5"/>
        <v>1.0724099861467404E-18</v>
      </c>
    </row>
    <row r="132" spans="1:7" ht="24" customHeight="1" x14ac:dyDescent="0.35">
      <c r="A132" s="143">
        <v>58</v>
      </c>
      <c r="B132" s="144">
        <f t="shared" si="2"/>
        <v>5.0455604532172895</v>
      </c>
      <c r="C132" s="38">
        <f t="shared" si="3"/>
        <v>0.99999977390305683</v>
      </c>
      <c r="D132" s="145"/>
      <c r="E132" s="143">
        <v>43</v>
      </c>
      <c r="F132" s="38">
        <f t="shared" si="4"/>
        <v>6.8013282669540702E-6</v>
      </c>
      <c r="G132" s="38">
        <f t="shared" si="5"/>
        <v>1.4833905576336253E-21</v>
      </c>
    </row>
    <row r="133" spans="1:7" ht="24" customHeight="1" x14ac:dyDescent="0.35">
      <c r="A133" s="143">
        <v>59</v>
      </c>
      <c r="B133" s="144">
        <f t="shared" si="2"/>
        <v>5.3857870515461697</v>
      </c>
      <c r="C133" s="38">
        <f t="shared" si="3"/>
        <v>0.99999996393584012</v>
      </c>
      <c r="D133" s="145"/>
      <c r="E133" s="143">
        <v>44</v>
      </c>
      <c r="F133" s="38">
        <f t="shared" si="4"/>
        <v>1.0670992794929572E-6</v>
      </c>
      <c r="G133" s="38">
        <f t="shared" si="5"/>
        <v>1.2445230082414345E-24</v>
      </c>
    </row>
    <row r="134" spans="1:7" ht="24" customHeight="1" x14ac:dyDescent="0.35">
      <c r="A134" s="143">
        <v>60</v>
      </c>
      <c r="B134" s="144">
        <f t="shared" si="2"/>
        <v>5.7260136498750489</v>
      </c>
      <c r="C134" s="38">
        <f t="shared" si="3"/>
        <v>0.9999999948591024</v>
      </c>
      <c r="D134" s="145"/>
      <c r="E134" s="143">
        <v>45</v>
      </c>
      <c r="F134" s="38">
        <f t="shared" si="4"/>
        <v>1.4316583451156468E-7</v>
      </c>
      <c r="G134" s="38">
        <f t="shared" si="5"/>
        <v>6.3329069796998231E-28</v>
      </c>
    </row>
    <row r="135" spans="1:7" ht="24" customHeight="1" x14ac:dyDescent="0.35">
      <c r="A135" s="145"/>
      <c r="B135" s="145"/>
      <c r="C135" s="145"/>
      <c r="D135" s="145"/>
      <c r="E135" s="143">
        <v>46</v>
      </c>
      <c r="F135" s="38">
        <f t="shared" si="4"/>
        <v>1.6424699171854958E-8</v>
      </c>
      <c r="G135" s="38">
        <f t="shared" si="5"/>
        <v>1.9545916850784476E-31</v>
      </c>
    </row>
    <row r="136" spans="1:7" ht="24" customHeight="1" x14ac:dyDescent="0.35">
      <c r="A136" s="145"/>
      <c r="B136" s="145"/>
      <c r="C136" s="145"/>
      <c r="D136" s="145"/>
      <c r="E136" s="143">
        <v>47</v>
      </c>
      <c r="F136" s="38">
        <f t="shared" si="4"/>
        <v>1.6113093647590971E-9</v>
      </c>
      <c r="G136" s="38">
        <f t="shared" si="5"/>
        <v>3.6589943925580394E-35</v>
      </c>
    </row>
    <row r="137" spans="1:7" ht="24" customHeight="1" x14ac:dyDescent="0.35">
      <c r="A137" s="145"/>
      <c r="B137" s="145"/>
      <c r="C137" s="145"/>
      <c r="D137" s="145"/>
      <c r="E137" s="143">
        <v>48</v>
      </c>
      <c r="F137" s="38">
        <f t="shared" si="4"/>
        <v>1.3517111954061494E-10</v>
      </c>
      <c r="G137" s="38">
        <f t="shared" si="5"/>
        <v>4.1545137433129318E-39</v>
      </c>
    </row>
    <row r="138" spans="1:7" ht="24" customHeight="1" x14ac:dyDescent="0.35">
      <c r="A138" s="145"/>
      <c r="B138" s="145"/>
      <c r="C138" s="145"/>
      <c r="D138" s="145"/>
      <c r="E138" s="143">
        <v>49</v>
      </c>
      <c r="F138" s="38">
        <f t="shared" si="4"/>
        <v>9.6964410801269261E-12</v>
      </c>
      <c r="G138" s="38">
        <f t="shared" si="5"/>
        <v>2.861089312506986E-43</v>
      </c>
    </row>
    <row r="139" spans="1:7" ht="24" customHeight="1" x14ac:dyDescent="0.35">
      <c r="A139" s="145"/>
      <c r="B139" s="145"/>
      <c r="C139" s="145"/>
      <c r="D139" s="145"/>
      <c r="E139" s="143">
        <v>50</v>
      </c>
      <c r="F139" s="38">
        <f t="shared" si="4"/>
        <v>5.9479086144375369E-13</v>
      </c>
      <c r="G139" s="38">
        <f t="shared" si="5"/>
        <v>1.19507562686175E-47</v>
      </c>
    </row>
    <row r="142" spans="1:7" ht="24" customHeight="1" x14ac:dyDescent="0.35">
      <c r="E142" s="43" t="s">
        <v>42</v>
      </c>
      <c r="F142" s="146">
        <f>F18+F21+F24</f>
        <v>31.666666666666664</v>
      </c>
      <c r="G142" s="146">
        <f>F19+F22+F23+F25</f>
        <v>29.333333333333336</v>
      </c>
    </row>
    <row r="143" spans="1:7" ht="24" customHeight="1" x14ac:dyDescent="0.35">
      <c r="E143" s="43" t="s">
        <v>43</v>
      </c>
      <c r="F143" s="146">
        <f>SQRT(G18+G21+G24)</f>
        <v>2.5276251480171839</v>
      </c>
      <c r="G143" s="146">
        <f>SQRT(G19+G22+G23+G25)</f>
        <v>1.4142135623730951</v>
      </c>
    </row>
  </sheetData>
  <mergeCells count="4">
    <mergeCell ref="B47:C47"/>
    <mergeCell ref="B48:C48"/>
    <mergeCell ref="B52:C52"/>
    <mergeCell ref="B53:C53"/>
  </mergeCells>
  <printOptions horizontalCentered="1"/>
  <pageMargins left="0.47244094488188981" right="0.47244094488188981" top="0.70866141732283472" bottom="0.59055118110236227" header="0.47244094488188981" footer="0.47244094488188981"/>
  <pageSetup paperSize="9" scale="59" orientation="portrait" cellComments="asDisplayed" r:id="rId1"/>
  <headerFooter alignWithMargins="0">
    <oddFooter>&amp;L&amp;F&amp;C&amp;A&amp;R4/7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92C43-3E53-41CE-9D50-13F9ACED16B9}">
  <sheetPr>
    <pageSetUpPr fitToPage="1"/>
  </sheetPr>
  <dimension ref="A6:F84"/>
  <sheetViews>
    <sheetView zoomScale="75" zoomScaleNormal="75" workbookViewId="0"/>
  </sheetViews>
  <sheetFormatPr defaultColWidth="0" defaultRowHeight="12.75" x14ac:dyDescent="0.2"/>
  <cols>
    <col min="1" max="6" width="22" style="68" customWidth="1"/>
    <col min="7" max="203" width="9.140625" style="68" customWidth="1"/>
    <col min="204" max="16384" width="0" style="68" hidden="1"/>
  </cols>
  <sheetData>
    <row r="6" spans="1:6" ht="13.5" thickBot="1" x14ac:dyDescent="0.25"/>
    <row r="7" spans="1:6" ht="18" x14ac:dyDescent="0.25">
      <c r="A7" s="175" t="s">
        <v>0</v>
      </c>
      <c r="B7" s="183" t="s">
        <v>21</v>
      </c>
      <c r="C7" s="184" t="s">
        <v>21</v>
      </c>
      <c r="D7" s="179" t="s">
        <v>22</v>
      </c>
      <c r="E7" s="180" t="s">
        <v>22</v>
      </c>
      <c r="F7" s="177" t="s">
        <v>23</v>
      </c>
    </row>
    <row r="8" spans="1:6" ht="18" x14ac:dyDescent="0.25">
      <c r="A8" s="176"/>
      <c r="B8" s="185" t="s">
        <v>24</v>
      </c>
      <c r="C8" s="186" t="s">
        <v>69</v>
      </c>
      <c r="D8" s="181" t="s">
        <v>24</v>
      </c>
      <c r="E8" s="182" t="s">
        <v>69</v>
      </c>
      <c r="F8" s="178" t="s">
        <v>25</v>
      </c>
    </row>
    <row r="9" spans="1:6" ht="18" x14ac:dyDescent="0.25">
      <c r="A9" s="69" t="s">
        <v>2</v>
      </c>
      <c r="B9" s="70">
        <v>2</v>
      </c>
      <c r="C9" s="71">
        <v>2300</v>
      </c>
      <c r="D9" s="70">
        <v>1</v>
      </c>
      <c r="E9" s="71">
        <v>2400</v>
      </c>
      <c r="F9" s="72" t="s">
        <v>3</v>
      </c>
    </row>
    <row r="10" spans="1:6" ht="18" x14ac:dyDescent="0.25">
      <c r="A10" s="69" t="s">
        <v>4</v>
      </c>
      <c r="B10" s="70">
        <v>4</v>
      </c>
      <c r="C10" s="71">
        <v>800</v>
      </c>
      <c r="D10" s="70">
        <v>1</v>
      </c>
      <c r="E10" s="71">
        <v>2000</v>
      </c>
      <c r="F10" s="73" t="s">
        <v>3</v>
      </c>
    </row>
    <row r="11" spans="1:6" ht="18" x14ac:dyDescent="0.25">
      <c r="A11" s="69" t="s">
        <v>5</v>
      </c>
      <c r="B11" s="70">
        <v>3</v>
      </c>
      <c r="C11" s="71">
        <v>1000</v>
      </c>
      <c r="D11" s="70">
        <v>3</v>
      </c>
      <c r="E11" s="71">
        <v>1000</v>
      </c>
      <c r="F11" s="73" t="s">
        <v>3</v>
      </c>
    </row>
    <row r="12" spans="1:6" ht="18" x14ac:dyDescent="0.25">
      <c r="A12" s="69" t="s">
        <v>6</v>
      </c>
      <c r="B12" s="70">
        <v>5</v>
      </c>
      <c r="C12" s="71">
        <v>600</v>
      </c>
      <c r="D12" s="70">
        <v>3</v>
      </c>
      <c r="E12" s="71">
        <v>950</v>
      </c>
      <c r="F12" s="72" t="s">
        <v>2</v>
      </c>
    </row>
    <row r="13" spans="1:6" ht="18" x14ac:dyDescent="0.25">
      <c r="A13" s="69" t="s">
        <v>7</v>
      </c>
      <c r="B13" s="70">
        <v>2</v>
      </c>
      <c r="C13" s="71">
        <v>525</v>
      </c>
      <c r="D13" s="70">
        <v>1</v>
      </c>
      <c r="E13" s="71">
        <v>600</v>
      </c>
      <c r="F13" s="72" t="s">
        <v>4</v>
      </c>
    </row>
    <row r="14" spans="1:6" ht="18" x14ac:dyDescent="0.25">
      <c r="A14" s="69" t="s">
        <v>8</v>
      </c>
      <c r="B14" s="70">
        <v>6</v>
      </c>
      <c r="C14" s="71">
        <v>1400</v>
      </c>
      <c r="D14" s="70">
        <v>5</v>
      </c>
      <c r="E14" s="71">
        <v>2600</v>
      </c>
      <c r="F14" s="72" t="s">
        <v>5</v>
      </c>
    </row>
    <row r="15" spans="1:6" ht="18" x14ac:dyDescent="0.25">
      <c r="A15" s="69" t="s">
        <v>10</v>
      </c>
      <c r="B15" s="70">
        <v>4</v>
      </c>
      <c r="C15" s="71">
        <v>900</v>
      </c>
      <c r="D15" s="70">
        <v>2</v>
      </c>
      <c r="E15" s="71">
        <v>1500</v>
      </c>
      <c r="F15" s="72" t="s">
        <v>11</v>
      </c>
    </row>
    <row r="16" spans="1:6" ht="18.75" thickBot="1" x14ac:dyDescent="0.3">
      <c r="A16" s="74" t="s">
        <v>12</v>
      </c>
      <c r="B16" s="75">
        <v>1</v>
      </c>
      <c r="C16" s="76">
        <v>475</v>
      </c>
      <c r="D16" s="75">
        <v>1</v>
      </c>
      <c r="E16" s="76">
        <v>475</v>
      </c>
      <c r="F16" s="77" t="s">
        <v>65</v>
      </c>
    </row>
    <row r="17" spans="1:6" ht="18.75" thickBot="1" x14ac:dyDescent="0.3">
      <c r="C17" s="78">
        <f>SUM(C9:C16)</f>
        <v>8000</v>
      </c>
      <c r="E17" s="78">
        <f>SUM(E9:E16)</f>
        <v>11525</v>
      </c>
    </row>
    <row r="18" spans="1:6" ht="13.5" thickBot="1" x14ac:dyDescent="0.25">
      <c r="A18" s="79"/>
      <c r="B18" s="79"/>
      <c r="C18" s="79"/>
      <c r="D18" s="79"/>
      <c r="E18" s="79"/>
      <c r="F18" s="79"/>
    </row>
    <row r="19" spans="1:6" ht="13.5" thickBot="1" x14ac:dyDescent="0.25"/>
    <row r="20" spans="1:6" ht="54.75" thickBot="1" x14ac:dyDescent="0.25">
      <c r="A20" s="80" t="s">
        <v>0</v>
      </c>
      <c r="B20" s="81" t="s">
        <v>50</v>
      </c>
      <c r="C20" s="82" t="s">
        <v>49</v>
      </c>
      <c r="D20" s="83" t="s">
        <v>68</v>
      </c>
    </row>
    <row r="21" spans="1:6" ht="18" x14ac:dyDescent="0.25">
      <c r="A21" s="84" t="s">
        <v>2</v>
      </c>
      <c r="B21" s="85">
        <f t="shared" ref="B21:B28" si="0">B9-D9</f>
        <v>1</v>
      </c>
      <c r="C21" s="86">
        <f t="shared" ref="C21:C28" si="1">E9-C9</f>
        <v>100</v>
      </c>
      <c r="D21" s="87">
        <f>C21/B21</f>
        <v>100</v>
      </c>
    </row>
    <row r="22" spans="1:6" ht="18" x14ac:dyDescent="0.25">
      <c r="A22" s="88" t="s">
        <v>4</v>
      </c>
      <c r="B22" s="89">
        <f t="shared" si="0"/>
        <v>3</v>
      </c>
      <c r="C22" s="90">
        <f t="shared" si="1"/>
        <v>1200</v>
      </c>
      <c r="D22" s="91">
        <f>C22/B22</f>
        <v>400</v>
      </c>
    </row>
    <row r="23" spans="1:6" ht="18" x14ac:dyDescent="0.25">
      <c r="A23" s="88" t="s">
        <v>5</v>
      </c>
      <c r="B23" s="89">
        <f t="shared" si="0"/>
        <v>0</v>
      </c>
      <c r="C23" s="90">
        <f t="shared" si="1"/>
        <v>0</v>
      </c>
      <c r="D23" s="92" t="s">
        <v>3</v>
      </c>
    </row>
    <row r="24" spans="1:6" ht="18" x14ac:dyDescent="0.25">
      <c r="A24" s="88" t="s">
        <v>6</v>
      </c>
      <c r="B24" s="89">
        <f t="shared" si="0"/>
        <v>2</v>
      </c>
      <c r="C24" s="90">
        <f t="shared" si="1"/>
        <v>350</v>
      </c>
      <c r="D24" s="91">
        <f>C24/B24</f>
        <v>175</v>
      </c>
    </row>
    <row r="25" spans="1:6" ht="18" x14ac:dyDescent="0.25">
      <c r="A25" s="88" t="s">
        <v>7</v>
      </c>
      <c r="B25" s="89">
        <f t="shared" si="0"/>
        <v>1</v>
      </c>
      <c r="C25" s="90">
        <f t="shared" si="1"/>
        <v>75</v>
      </c>
      <c r="D25" s="91">
        <f>C25/B25</f>
        <v>75</v>
      </c>
    </row>
    <row r="26" spans="1:6" ht="18" x14ac:dyDescent="0.25">
      <c r="A26" s="88" t="s">
        <v>8</v>
      </c>
      <c r="B26" s="89">
        <f t="shared" si="0"/>
        <v>1</v>
      </c>
      <c r="C26" s="90">
        <f t="shared" si="1"/>
        <v>1200</v>
      </c>
      <c r="D26" s="91">
        <f>C26/B26</f>
        <v>1200</v>
      </c>
    </row>
    <row r="27" spans="1:6" ht="18" x14ac:dyDescent="0.25">
      <c r="A27" s="88" t="s">
        <v>10</v>
      </c>
      <c r="B27" s="89">
        <f t="shared" si="0"/>
        <v>2</v>
      </c>
      <c r="C27" s="90">
        <f t="shared" si="1"/>
        <v>600</v>
      </c>
      <c r="D27" s="91">
        <f>C27/B27</f>
        <v>300</v>
      </c>
    </row>
    <row r="28" spans="1:6" ht="18.75" thickBot="1" x14ac:dyDescent="0.3">
      <c r="A28" s="93" t="s">
        <v>12</v>
      </c>
      <c r="B28" s="94">
        <f t="shared" si="0"/>
        <v>0</v>
      </c>
      <c r="C28" s="95">
        <f t="shared" si="1"/>
        <v>0</v>
      </c>
      <c r="D28" s="96" t="s">
        <v>3</v>
      </c>
    </row>
    <row r="58" spans="1:1" ht="23.25" x14ac:dyDescent="0.35">
      <c r="A58" s="97" t="s">
        <v>67</v>
      </c>
    </row>
    <row r="59" spans="1:1" ht="13.5" customHeight="1" x14ac:dyDescent="0.35">
      <c r="A59" s="97"/>
    </row>
    <row r="60" spans="1:1" ht="13.5" customHeight="1" x14ac:dyDescent="0.35">
      <c r="A60" s="97"/>
    </row>
    <row r="84" spans="1:1" ht="23.25" x14ac:dyDescent="0.35">
      <c r="A84" s="97" t="s">
        <v>66</v>
      </c>
    </row>
  </sheetData>
  <printOptions horizontalCentered="1"/>
  <pageMargins left="0.47244094488188981" right="0.47244094488188981" top="0.70866141732283472" bottom="0.59055118110236227" header="0.47244094488188981" footer="0.47244094488188981"/>
  <pageSetup paperSize="9" scale="59" orientation="portrait" cellComments="asDisplayed" r:id="rId1"/>
  <headerFooter alignWithMargins="0">
    <oddFooter>&amp;L&amp;F&amp;C&amp;A&amp;R7/7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Lasku 1</vt:lpstr>
      <vt:lpstr>Lasku 2</vt:lpstr>
      <vt:lpstr>Lasku 2 jatkuu</vt:lpstr>
      <vt:lpstr>Lasku 3</vt:lpstr>
      <vt:lpstr>Lasku 4</vt:lpstr>
      <vt:lpstr>Lasku 3 extra A</vt:lpstr>
      <vt:lpstr>Lasku 3 extra B</vt:lpstr>
      <vt:lpstr>'Lasku 1'!Print_Area</vt:lpstr>
      <vt:lpstr>'Lasku 2'!Print_Area</vt:lpstr>
      <vt:lpstr>'Lasku 2 jatkuu'!Print_Area</vt:lpstr>
      <vt:lpstr>'Lasku 3'!Print_Area</vt:lpstr>
      <vt:lpstr>'Lasku 4'!Print_Area</vt:lpstr>
    </vt:vector>
  </TitlesOfParts>
  <Company>HKKK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Mikko Tarkkala</dc:creator>
  <cp:lastModifiedBy>Mikko Tarkkala</cp:lastModifiedBy>
  <cp:lastPrinted>2020-06-08T09:26:43Z</cp:lastPrinted>
  <dcterms:created xsi:type="dcterms:W3CDTF">2002-11-22T21:08:02Z</dcterms:created>
  <dcterms:modified xsi:type="dcterms:W3CDTF">2020-06-08T19:11:56Z</dcterms:modified>
</cp:coreProperties>
</file>