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2a325b9a097fabae/Documents/"/>
    </mc:Choice>
  </mc:AlternateContent>
  <xr:revisionPtr revIDLastSave="40" documentId="8_{D5A19949-4AD7-4F0B-821C-3A211DA56539}" xr6:coauthVersionLast="47" xr6:coauthVersionMax="47" xr10:uidLastSave="{9689BE70-3F9A-4D28-8605-FB3D0C62DDF6}"/>
  <bookViews>
    <workbookView xWindow="-120" yWindow="-120" windowWidth="20730" windowHeight="1116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Sheet1!$A$53:$I$104</definedName>
  </definedNames>
  <calcPr calcId="191029"/>
</workbook>
</file>

<file path=xl/calcChain.xml><?xml version="1.0" encoding="utf-8"?>
<calcChain xmlns="http://schemas.openxmlformats.org/spreadsheetml/2006/main">
  <c r="D91" i="1" l="1"/>
  <c r="I67" i="1"/>
  <c r="H67" i="1"/>
  <c r="D85" i="1" s="1"/>
  <c r="D86" i="1" s="1"/>
  <c r="D89" i="1" s="1"/>
  <c r="H66" i="1"/>
  <c r="H65" i="1"/>
  <c r="H64" i="1"/>
  <c r="H63" i="1"/>
  <c r="H62" i="1"/>
  <c r="E59" i="1"/>
  <c r="D39" i="1"/>
  <c r="D32" i="1"/>
  <c r="E7" i="1"/>
  <c r="H15" i="1"/>
  <c r="H14" i="1"/>
  <c r="H13" i="1"/>
  <c r="H12" i="1"/>
  <c r="H11" i="1"/>
  <c r="H10" i="1"/>
  <c r="D92" i="1" l="1"/>
  <c r="D98" i="1" s="1"/>
  <c r="D33" i="1"/>
  <c r="D34" i="1" s="1"/>
  <c r="D37" i="1" s="1"/>
  <c r="D40" i="1" s="1"/>
  <c r="D48" i="1" s="1"/>
  <c r="D101" i="1" l="1"/>
  <c r="D102" i="1" s="1"/>
  <c r="D103" i="1" s="1"/>
  <c r="D104" i="1" s="1"/>
</calcChain>
</file>

<file path=xl/sharedStrings.xml><?xml version="1.0" encoding="utf-8"?>
<sst xmlns="http://schemas.openxmlformats.org/spreadsheetml/2006/main" count="80" uniqueCount="40">
  <si>
    <t>R</t>
  </si>
  <si>
    <t>E</t>
  </si>
  <si>
    <t>EBDT</t>
  </si>
  <si>
    <t>d</t>
  </si>
  <si>
    <t>EBT</t>
  </si>
  <si>
    <t>NIAT</t>
  </si>
  <si>
    <t>.+d</t>
  </si>
  <si>
    <t>ATCF</t>
  </si>
  <si>
    <t>Tax</t>
  </si>
  <si>
    <t>CSV</t>
  </si>
  <si>
    <t>bv</t>
  </si>
  <si>
    <t>gain</t>
  </si>
  <si>
    <t>tax</t>
  </si>
  <si>
    <t>less tax</t>
  </si>
  <si>
    <t>plus Inv</t>
  </si>
  <si>
    <t>FYCF</t>
  </si>
  <si>
    <t>Paradise Medical</t>
  </si>
  <si>
    <t xml:space="preserve">NCO </t>
  </si>
  <si>
    <t>Purch Price</t>
  </si>
  <si>
    <t>sftwr</t>
  </si>
  <si>
    <t>instal</t>
  </si>
  <si>
    <t>Total NCO</t>
  </si>
  <si>
    <t>Depreciation</t>
  </si>
  <si>
    <t xml:space="preserve">Year </t>
  </si>
  <si>
    <t>Percent</t>
  </si>
  <si>
    <t>Basis</t>
  </si>
  <si>
    <t>Dep.</t>
  </si>
  <si>
    <t>Inc WC</t>
  </si>
  <si>
    <t xml:space="preserve"> </t>
  </si>
  <si>
    <t>Year</t>
  </si>
  <si>
    <t>CF</t>
  </si>
  <si>
    <t>NPV</t>
  </si>
  <si>
    <t>IRR</t>
  </si>
  <si>
    <t>PBP</t>
  </si>
  <si>
    <t>ATCF yr5</t>
  </si>
  <si>
    <t>Sell the machine after 3 years</t>
  </si>
  <si>
    <t>Remaining dep</t>
  </si>
  <si>
    <t>ATCF yr3</t>
  </si>
  <si>
    <t>Sold after year 5</t>
  </si>
  <si>
    <r>
      <t>Sold after year 3</t>
    </r>
    <r>
      <rPr>
        <b/>
        <u/>
        <sz val="11"/>
        <color theme="1"/>
        <rFont val="Calibri"/>
        <family val="2"/>
        <scheme val="minor"/>
      </rPr>
      <t xml:space="preserve"> below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</si>
</sst>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8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u val="double"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/>
    <xf numFmtId="0" fontId="0" fillId="0" borderId="0" xfId="0" applyFont="1" applyAlignment="1">
      <alignment horizontal="center"/>
    </xf>
    <xf numFmtId="0" fontId="0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0" fontId="3" fillId="0" borderId="0" xfId="0" applyFont="1"/>
    <xf numFmtId="0" fontId="3" fillId="0" borderId="0" xfId="0" applyFont="1" applyAlignment="1">
      <alignment horizontal="center"/>
    </xf>
    <xf numFmtId="0" fontId="1" fillId="0" borderId="0" xfId="0" applyFont="1"/>
    <xf numFmtId="164" fontId="0" fillId="0" borderId="0" xfId="0" applyNumberFormat="1" applyAlignment="1">
      <alignment horizontal="center"/>
    </xf>
    <xf numFmtId="0" fontId="5" fillId="0" borderId="0" xfId="0" applyFont="1"/>
    <xf numFmtId="0" fontId="6" fillId="0" borderId="0" xfId="0" applyFont="1"/>
    <xf numFmtId="0" fontId="4" fillId="2" borderId="0" xfId="0" applyFont="1" applyFill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4"/>
  <sheetViews>
    <sheetView tabSelected="1" topLeftCell="A34" workbookViewId="0">
      <selection activeCell="I5" sqref="I5"/>
    </sheetView>
  </sheetViews>
  <sheetFormatPr defaultRowHeight="15" x14ac:dyDescent="0.25"/>
  <sheetData>
    <row r="1" spans="1:8" ht="15.75" x14ac:dyDescent="0.25">
      <c r="D1" s="3" t="s">
        <v>16</v>
      </c>
      <c r="E1" s="3"/>
    </row>
    <row r="2" spans="1:8" ht="18.75" x14ac:dyDescent="0.3">
      <c r="A2" s="11" t="s">
        <v>38</v>
      </c>
      <c r="B2" s="11"/>
      <c r="D2" s="13" t="s">
        <v>39</v>
      </c>
      <c r="E2" s="13"/>
      <c r="F2" s="13"/>
    </row>
    <row r="3" spans="1:8" x14ac:dyDescent="0.25">
      <c r="B3" t="s">
        <v>17</v>
      </c>
      <c r="C3" t="s">
        <v>18</v>
      </c>
      <c r="E3">
        <v>450000</v>
      </c>
    </row>
    <row r="4" spans="1:8" x14ac:dyDescent="0.25">
      <c r="C4" t="s">
        <v>19</v>
      </c>
      <c r="E4">
        <v>31000</v>
      </c>
    </row>
    <row r="5" spans="1:8" x14ac:dyDescent="0.25">
      <c r="C5" t="s">
        <v>20</v>
      </c>
      <c r="E5" s="5">
        <v>55000</v>
      </c>
    </row>
    <row r="6" spans="1:8" x14ac:dyDescent="0.25">
      <c r="C6" t="s">
        <v>27</v>
      </c>
      <c r="E6" s="6">
        <v>40000</v>
      </c>
    </row>
    <row r="7" spans="1:8" x14ac:dyDescent="0.25">
      <c r="C7" t="s">
        <v>21</v>
      </c>
      <c r="E7" s="7">
        <f>SUM(E3:E6)</f>
        <v>576000</v>
      </c>
    </row>
    <row r="9" spans="1:8" x14ac:dyDescent="0.25">
      <c r="A9" s="9" t="s">
        <v>22</v>
      </c>
      <c r="B9" s="9"/>
      <c r="C9" s="2" t="s">
        <v>23</v>
      </c>
      <c r="D9" s="2"/>
      <c r="E9" s="2" t="s">
        <v>24</v>
      </c>
      <c r="F9" s="2"/>
      <c r="G9" s="2" t="s">
        <v>25</v>
      </c>
      <c r="H9" s="2" t="s">
        <v>26</v>
      </c>
    </row>
    <row r="10" spans="1:8" x14ac:dyDescent="0.25">
      <c r="C10" s="1">
        <v>1</v>
      </c>
      <c r="D10" s="1"/>
      <c r="E10" s="1">
        <v>20</v>
      </c>
      <c r="F10" s="1"/>
      <c r="G10" s="1">
        <v>536000</v>
      </c>
      <c r="H10" s="1">
        <f>(E10*G10)/100</f>
        <v>107200</v>
      </c>
    </row>
    <row r="11" spans="1:8" x14ac:dyDescent="0.25">
      <c r="C11" s="1">
        <v>2</v>
      </c>
      <c r="D11" s="1"/>
      <c r="E11" s="1">
        <v>32</v>
      </c>
      <c r="F11" s="1"/>
      <c r="G11" s="1">
        <v>536000</v>
      </c>
      <c r="H11" s="1">
        <f t="shared" ref="H11:H15" si="0">(E11*G11)/100</f>
        <v>171520</v>
      </c>
    </row>
    <row r="12" spans="1:8" x14ac:dyDescent="0.25">
      <c r="C12" s="1">
        <v>3</v>
      </c>
      <c r="D12" s="1"/>
      <c r="E12" s="1">
        <v>19</v>
      </c>
      <c r="F12" s="1"/>
      <c r="G12" s="1">
        <v>536000</v>
      </c>
      <c r="H12" s="1">
        <f t="shared" si="0"/>
        <v>101840</v>
      </c>
    </row>
    <row r="13" spans="1:8" x14ac:dyDescent="0.25">
      <c r="C13" s="1">
        <v>4</v>
      </c>
      <c r="D13" s="1"/>
      <c r="E13" s="1">
        <v>12</v>
      </c>
      <c r="F13" s="1"/>
      <c r="G13" s="1">
        <v>536000</v>
      </c>
      <c r="H13" s="1">
        <f t="shared" si="0"/>
        <v>64320</v>
      </c>
    </row>
    <row r="14" spans="1:8" x14ac:dyDescent="0.25">
      <c r="C14" s="1">
        <v>5</v>
      </c>
      <c r="D14" s="1"/>
      <c r="E14" s="1">
        <v>11</v>
      </c>
      <c r="F14" s="1"/>
      <c r="G14" s="1">
        <v>536000</v>
      </c>
      <c r="H14" s="1">
        <f t="shared" si="0"/>
        <v>58960</v>
      </c>
    </row>
    <row r="15" spans="1:8" x14ac:dyDescent="0.25">
      <c r="C15" s="1">
        <v>6</v>
      </c>
      <c r="D15" s="1"/>
      <c r="E15" s="1">
        <v>6</v>
      </c>
      <c r="F15" s="1"/>
      <c r="G15" s="1">
        <v>536000</v>
      </c>
      <c r="H15" s="1">
        <f t="shared" si="0"/>
        <v>32160</v>
      </c>
    </row>
    <row r="18" spans="3:11" x14ac:dyDescent="0.25">
      <c r="C18" s="1"/>
      <c r="D18" s="1">
        <v>1</v>
      </c>
      <c r="E18" s="1">
        <v>2</v>
      </c>
      <c r="F18" s="1">
        <v>3</v>
      </c>
      <c r="G18" s="1">
        <v>4</v>
      </c>
      <c r="H18" s="1">
        <v>5</v>
      </c>
      <c r="I18" s="1"/>
      <c r="J18" s="1"/>
      <c r="K18" s="1"/>
    </row>
    <row r="19" spans="3:11" x14ac:dyDescent="0.25">
      <c r="C19" s="1" t="s">
        <v>0</v>
      </c>
      <c r="D19" s="1">
        <v>391000</v>
      </c>
      <c r="E19" s="1">
        <v>391000</v>
      </c>
      <c r="F19" s="1">
        <v>391000</v>
      </c>
      <c r="G19" s="1">
        <v>391000</v>
      </c>
      <c r="H19" s="1">
        <v>391000</v>
      </c>
      <c r="I19" s="1"/>
      <c r="J19" s="1"/>
      <c r="K19" s="1" t="s">
        <v>28</v>
      </c>
    </row>
    <row r="20" spans="3:11" x14ac:dyDescent="0.25">
      <c r="C20" s="2" t="s">
        <v>1</v>
      </c>
      <c r="D20" s="2">
        <v>295000</v>
      </c>
      <c r="E20" s="2">
        <v>295000</v>
      </c>
      <c r="F20" s="2">
        <v>295000</v>
      </c>
      <c r="G20" s="2">
        <v>295000</v>
      </c>
      <c r="H20" s="2">
        <v>295000</v>
      </c>
      <c r="I20" s="1"/>
      <c r="J20" s="1"/>
      <c r="K20" s="1"/>
    </row>
    <row r="21" spans="3:11" x14ac:dyDescent="0.25">
      <c r="C21" s="1" t="s">
        <v>2</v>
      </c>
      <c r="D21" s="1">
        <v>96000</v>
      </c>
      <c r="E21" s="1">
        <v>96000</v>
      </c>
      <c r="F21" s="4">
        <v>96000</v>
      </c>
      <c r="G21" s="1">
        <v>96000</v>
      </c>
      <c r="H21" s="1">
        <v>96000</v>
      </c>
      <c r="I21" s="1"/>
      <c r="J21" s="1"/>
      <c r="K21" s="1"/>
    </row>
    <row r="22" spans="3:11" x14ac:dyDescent="0.25">
      <c r="C22" s="2" t="s">
        <v>3</v>
      </c>
      <c r="D22" s="2">
        <v>-107200</v>
      </c>
      <c r="E22" s="2">
        <v>-171520</v>
      </c>
      <c r="F22" s="2">
        <v>-101840</v>
      </c>
      <c r="G22" s="2">
        <v>-64320</v>
      </c>
      <c r="H22" s="2">
        <v>-58960</v>
      </c>
      <c r="I22" s="1"/>
      <c r="J22" s="1"/>
      <c r="K22" s="1"/>
    </row>
    <row r="23" spans="3:11" x14ac:dyDescent="0.25">
      <c r="C23" s="1" t="s">
        <v>4</v>
      </c>
      <c r="D23" s="1">
        <v>-11200</v>
      </c>
      <c r="E23" s="1">
        <v>-75520</v>
      </c>
      <c r="F23" s="1">
        <v>-5840</v>
      </c>
      <c r="G23" s="1">
        <v>31680</v>
      </c>
      <c r="H23" s="1">
        <v>37040</v>
      </c>
      <c r="I23" s="1"/>
      <c r="J23" s="1"/>
      <c r="K23" s="1"/>
    </row>
    <row r="24" spans="3:11" x14ac:dyDescent="0.25">
      <c r="C24" s="2">
        <v>-0.35</v>
      </c>
      <c r="D24" s="2">
        <v>3920</v>
      </c>
      <c r="E24" s="2">
        <v>26432</v>
      </c>
      <c r="F24" s="2">
        <v>2044</v>
      </c>
      <c r="G24" s="2">
        <v>-11088</v>
      </c>
      <c r="H24" s="2">
        <v>-12964</v>
      </c>
      <c r="I24" s="1"/>
      <c r="J24" s="1"/>
      <c r="K24" s="1"/>
    </row>
    <row r="25" spans="3:11" x14ac:dyDescent="0.25">
      <c r="C25" s="1" t="s">
        <v>5</v>
      </c>
      <c r="D25" s="1">
        <v>-7280</v>
      </c>
      <c r="E25" s="1">
        <v>-49088</v>
      </c>
      <c r="F25" s="1">
        <v>-3796</v>
      </c>
      <c r="G25" s="1">
        <v>20592</v>
      </c>
      <c r="H25" s="1">
        <v>24076</v>
      </c>
      <c r="I25" s="1"/>
      <c r="J25" s="1"/>
      <c r="K25" s="1"/>
    </row>
    <row r="26" spans="3:11" x14ac:dyDescent="0.25">
      <c r="C26" s="2" t="s">
        <v>6</v>
      </c>
      <c r="D26" s="2">
        <v>107200</v>
      </c>
      <c r="E26" s="2">
        <v>171520</v>
      </c>
      <c r="F26" s="2">
        <v>101840</v>
      </c>
      <c r="G26" s="2">
        <v>64320</v>
      </c>
      <c r="H26" s="2">
        <v>58960</v>
      </c>
      <c r="I26" s="1"/>
      <c r="J26" s="1"/>
      <c r="K26" s="1"/>
    </row>
    <row r="27" spans="3:11" x14ac:dyDescent="0.25">
      <c r="C27" s="8" t="s">
        <v>7</v>
      </c>
      <c r="D27" s="8">
        <v>99920</v>
      </c>
      <c r="E27" s="8">
        <v>122432</v>
      </c>
      <c r="F27" s="8">
        <v>98044</v>
      </c>
      <c r="G27" s="8">
        <v>84912</v>
      </c>
      <c r="H27" s="8">
        <v>83036</v>
      </c>
      <c r="I27" s="1"/>
      <c r="J27" s="1"/>
      <c r="K27" s="1"/>
    </row>
    <row r="28" spans="3:11" x14ac:dyDescent="0.25">
      <c r="C28" s="1"/>
      <c r="D28" s="1"/>
      <c r="E28" s="1"/>
      <c r="F28" s="1"/>
      <c r="G28" s="1"/>
      <c r="H28" s="1"/>
      <c r="I28" s="1"/>
      <c r="J28" s="1"/>
      <c r="K28" s="1"/>
    </row>
    <row r="29" spans="3:11" x14ac:dyDescent="0.25">
      <c r="D29" t="s">
        <v>8</v>
      </c>
      <c r="E29">
        <v>0.35</v>
      </c>
    </row>
    <row r="31" spans="3:11" x14ac:dyDescent="0.25">
      <c r="C31" t="s">
        <v>9</v>
      </c>
      <c r="D31">
        <v>285000</v>
      </c>
    </row>
    <row r="32" spans="3:11" x14ac:dyDescent="0.25">
      <c r="C32" t="s">
        <v>10</v>
      </c>
      <c r="D32" s="9">
        <f>+H15</f>
        <v>32160</v>
      </c>
    </row>
    <row r="33" spans="2:7" x14ac:dyDescent="0.25">
      <c r="C33" t="s">
        <v>11</v>
      </c>
      <c r="D33">
        <f>D31-D32</f>
        <v>252840</v>
      </c>
    </row>
    <row r="34" spans="2:7" x14ac:dyDescent="0.25">
      <c r="C34" t="s">
        <v>12</v>
      </c>
      <c r="D34" s="7">
        <f>0.35*D33</f>
        <v>88494</v>
      </c>
    </row>
    <row r="36" spans="2:7" x14ac:dyDescent="0.25">
      <c r="C36" t="s">
        <v>9</v>
      </c>
      <c r="D36">
        <v>285000</v>
      </c>
    </row>
    <row r="37" spans="2:7" x14ac:dyDescent="0.25">
      <c r="C37" t="s">
        <v>13</v>
      </c>
      <c r="D37">
        <f>-D34</f>
        <v>-88494</v>
      </c>
    </row>
    <row r="38" spans="2:7" x14ac:dyDescent="0.25">
      <c r="C38" t="s">
        <v>14</v>
      </c>
      <c r="D38">
        <v>40000</v>
      </c>
    </row>
    <row r="39" spans="2:7" x14ac:dyDescent="0.25">
      <c r="C39" t="s">
        <v>34</v>
      </c>
      <c r="D39" s="9">
        <f>+H27</f>
        <v>83036</v>
      </c>
    </row>
    <row r="40" spans="2:7" x14ac:dyDescent="0.25">
      <c r="C40" t="s">
        <v>15</v>
      </c>
      <c r="D40" s="7">
        <f>SUM(D36:D39)</f>
        <v>319542</v>
      </c>
    </row>
    <row r="41" spans="2:7" x14ac:dyDescent="0.25">
      <c r="C41" t="s">
        <v>28</v>
      </c>
      <c r="D41" t="s">
        <v>28</v>
      </c>
    </row>
    <row r="42" spans="2:7" x14ac:dyDescent="0.25">
      <c r="B42" t="s">
        <v>29</v>
      </c>
      <c r="D42" t="s">
        <v>30</v>
      </c>
    </row>
    <row r="43" spans="2:7" x14ac:dyDescent="0.25">
      <c r="B43">
        <v>0</v>
      </c>
      <c r="D43">
        <v>-576000</v>
      </c>
      <c r="F43" t="s">
        <v>31</v>
      </c>
      <c r="G43" s="1">
        <v>-36967</v>
      </c>
    </row>
    <row r="44" spans="2:7" x14ac:dyDescent="0.25">
      <c r="B44">
        <v>1</v>
      </c>
      <c r="D44">
        <v>99920</v>
      </c>
      <c r="F44" t="s">
        <v>32</v>
      </c>
      <c r="G44" s="10">
        <v>6.8783000000000003</v>
      </c>
    </row>
    <row r="45" spans="2:7" x14ac:dyDescent="0.25">
      <c r="B45">
        <v>2</v>
      </c>
      <c r="D45">
        <v>122432</v>
      </c>
      <c r="F45" t="s">
        <v>33</v>
      </c>
      <c r="G45" s="1">
        <v>4.5309999999999997</v>
      </c>
    </row>
    <row r="46" spans="2:7" x14ac:dyDescent="0.25">
      <c r="B46">
        <v>3</v>
      </c>
      <c r="D46">
        <v>99044</v>
      </c>
    </row>
    <row r="47" spans="2:7" x14ac:dyDescent="0.25">
      <c r="B47">
        <v>4</v>
      </c>
      <c r="D47">
        <v>84912</v>
      </c>
    </row>
    <row r="48" spans="2:7" x14ac:dyDescent="0.25">
      <c r="B48">
        <v>5</v>
      </c>
      <c r="D48">
        <f>+D40</f>
        <v>319542</v>
      </c>
    </row>
    <row r="51" spans="1:8" ht="18.75" x14ac:dyDescent="0.3">
      <c r="A51" s="11" t="s">
        <v>35</v>
      </c>
      <c r="B51" s="12"/>
      <c r="C51" s="12"/>
    </row>
    <row r="53" spans="1:8" ht="15.75" x14ac:dyDescent="0.25">
      <c r="D53" s="3" t="s">
        <v>16</v>
      </c>
      <c r="E53" s="3"/>
    </row>
    <row r="55" spans="1:8" x14ac:dyDescent="0.25">
      <c r="B55" t="s">
        <v>17</v>
      </c>
      <c r="C55" t="s">
        <v>18</v>
      </c>
      <c r="E55">
        <v>450000</v>
      </c>
    </row>
    <row r="56" spans="1:8" x14ac:dyDescent="0.25">
      <c r="C56" t="s">
        <v>19</v>
      </c>
      <c r="E56">
        <v>31000</v>
      </c>
    </row>
    <row r="57" spans="1:8" x14ac:dyDescent="0.25">
      <c r="C57" t="s">
        <v>20</v>
      </c>
      <c r="E57" s="5">
        <v>55000</v>
      </c>
    </row>
    <row r="58" spans="1:8" x14ac:dyDescent="0.25">
      <c r="C58" t="s">
        <v>27</v>
      </c>
      <c r="E58" s="6">
        <v>40000</v>
      </c>
    </row>
    <row r="59" spans="1:8" x14ac:dyDescent="0.25">
      <c r="C59" t="s">
        <v>21</v>
      </c>
      <c r="E59" s="7">
        <f>SUM(E55:E58)</f>
        <v>576000</v>
      </c>
    </row>
    <row r="61" spans="1:8" x14ac:dyDescent="0.25">
      <c r="A61" s="9" t="s">
        <v>22</v>
      </c>
      <c r="B61" s="9"/>
      <c r="C61" s="2" t="s">
        <v>23</v>
      </c>
      <c r="D61" s="2"/>
      <c r="E61" s="2" t="s">
        <v>24</v>
      </c>
      <c r="F61" s="2"/>
      <c r="G61" s="2" t="s">
        <v>25</v>
      </c>
      <c r="H61" s="2" t="s">
        <v>26</v>
      </c>
    </row>
    <row r="62" spans="1:8" x14ac:dyDescent="0.25">
      <c r="C62" s="1">
        <v>1</v>
      </c>
      <c r="D62" s="1"/>
      <c r="E62" s="1">
        <v>20</v>
      </c>
      <c r="F62" s="1"/>
      <c r="G62" s="1">
        <v>536000</v>
      </c>
      <c r="H62" s="1">
        <f>(E62*G62)/100</f>
        <v>107200</v>
      </c>
    </row>
    <row r="63" spans="1:8" x14ac:dyDescent="0.25">
      <c r="C63" s="1">
        <v>2</v>
      </c>
      <c r="D63" s="1"/>
      <c r="E63" s="1">
        <v>32</v>
      </c>
      <c r="F63" s="1"/>
      <c r="G63" s="1">
        <v>536000</v>
      </c>
      <c r="H63" s="1">
        <f t="shared" ref="H63:H67" si="1">(E63*G63)/100</f>
        <v>171520</v>
      </c>
    </row>
    <row r="64" spans="1:8" x14ac:dyDescent="0.25">
      <c r="C64" s="1">
        <v>3</v>
      </c>
      <c r="D64" s="1"/>
      <c r="E64" s="1">
        <v>19</v>
      </c>
      <c r="F64" s="1"/>
      <c r="G64" s="1">
        <v>536000</v>
      </c>
      <c r="H64" s="1">
        <f t="shared" si="1"/>
        <v>101840</v>
      </c>
    </row>
    <row r="65" spans="3:9" x14ac:dyDescent="0.25">
      <c r="C65" s="1">
        <v>4</v>
      </c>
      <c r="D65" s="1"/>
      <c r="E65" s="1">
        <v>12</v>
      </c>
      <c r="F65" s="1"/>
      <c r="G65" s="1">
        <v>536000</v>
      </c>
      <c r="H65" s="1">
        <f t="shared" si="1"/>
        <v>64320</v>
      </c>
      <c r="I65" t="s">
        <v>36</v>
      </c>
    </row>
    <row r="66" spans="3:9" x14ac:dyDescent="0.25">
      <c r="C66" s="1">
        <v>5</v>
      </c>
      <c r="D66" s="1"/>
      <c r="E66" s="1">
        <v>11</v>
      </c>
      <c r="F66" s="1"/>
      <c r="G66" s="1">
        <v>536000</v>
      </c>
      <c r="H66" s="1">
        <f t="shared" si="1"/>
        <v>58960</v>
      </c>
    </row>
    <row r="67" spans="3:9" x14ac:dyDescent="0.25">
      <c r="C67" s="1">
        <v>6</v>
      </c>
      <c r="D67" s="1"/>
      <c r="E67" s="1">
        <v>6</v>
      </c>
      <c r="F67" s="1"/>
      <c r="G67" s="1">
        <v>536000</v>
      </c>
      <c r="H67" s="1">
        <f t="shared" si="1"/>
        <v>32160</v>
      </c>
      <c r="I67">
        <f>SUM(H65:H67)</f>
        <v>155440</v>
      </c>
    </row>
    <row r="70" spans="3:9" x14ac:dyDescent="0.25">
      <c r="C70" s="1"/>
      <c r="D70" s="1">
        <v>1</v>
      </c>
      <c r="E70" s="1">
        <v>2</v>
      </c>
      <c r="F70" s="1">
        <v>3</v>
      </c>
      <c r="G70" s="1" t="s">
        <v>28</v>
      </c>
      <c r="H70" s="1"/>
    </row>
    <row r="71" spans="3:9" x14ac:dyDescent="0.25">
      <c r="C71" s="1" t="s">
        <v>0</v>
      </c>
      <c r="D71" s="1">
        <v>391000</v>
      </c>
      <c r="E71" s="1">
        <v>391000</v>
      </c>
      <c r="F71" s="1">
        <v>391000</v>
      </c>
      <c r="G71" s="1"/>
      <c r="H71" s="1"/>
    </row>
    <row r="72" spans="3:9" x14ac:dyDescent="0.25">
      <c r="C72" s="2" t="s">
        <v>1</v>
      </c>
      <c r="D72" s="2">
        <v>295000</v>
      </c>
      <c r="E72" s="2">
        <v>295000</v>
      </c>
      <c r="F72" s="2">
        <v>295000</v>
      </c>
      <c r="G72" s="2"/>
      <c r="H72" s="2"/>
    </row>
    <row r="73" spans="3:9" x14ac:dyDescent="0.25">
      <c r="C73" s="1" t="s">
        <v>2</v>
      </c>
      <c r="D73" s="1">
        <v>96000</v>
      </c>
      <c r="E73" s="1">
        <v>96000</v>
      </c>
      <c r="F73" s="4">
        <v>96000</v>
      </c>
      <c r="G73" s="1"/>
      <c r="H73" s="1"/>
    </row>
    <row r="74" spans="3:9" x14ac:dyDescent="0.25">
      <c r="C74" s="2" t="s">
        <v>3</v>
      </c>
      <c r="D74" s="2">
        <v>-107200</v>
      </c>
      <c r="E74" s="2">
        <v>-171520</v>
      </c>
      <c r="F74" s="2">
        <v>-101840</v>
      </c>
      <c r="G74" s="2"/>
      <c r="H74" s="2"/>
    </row>
    <row r="75" spans="3:9" x14ac:dyDescent="0.25">
      <c r="C75" s="1" t="s">
        <v>4</v>
      </c>
      <c r="D75" s="1">
        <v>-11200</v>
      </c>
      <c r="E75" s="1">
        <v>-75520</v>
      </c>
      <c r="F75" s="1">
        <v>-5840</v>
      </c>
      <c r="G75" s="1"/>
      <c r="H75" s="1"/>
    </row>
    <row r="76" spans="3:9" x14ac:dyDescent="0.25">
      <c r="C76" s="2">
        <v>-0.35</v>
      </c>
      <c r="D76" s="2">
        <v>3920</v>
      </c>
      <c r="E76" s="2">
        <v>26432</v>
      </c>
      <c r="F76" s="2">
        <v>2044</v>
      </c>
      <c r="G76" s="2"/>
      <c r="H76" s="2"/>
    </row>
    <row r="77" spans="3:9" x14ac:dyDescent="0.25">
      <c r="C77" s="1" t="s">
        <v>5</v>
      </c>
      <c r="D77" s="1">
        <v>-7280</v>
      </c>
      <c r="E77" s="1">
        <v>-49088</v>
      </c>
      <c r="F77" s="1">
        <v>-3796</v>
      </c>
      <c r="G77" s="1"/>
      <c r="H77" s="1"/>
    </row>
    <row r="78" spans="3:9" x14ac:dyDescent="0.25">
      <c r="C78" s="2" t="s">
        <v>6</v>
      </c>
      <c r="D78" s="2">
        <v>107200</v>
      </c>
      <c r="E78" s="2">
        <v>171520</v>
      </c>
      <c r="F78" s="2">
        <v>101840</v>
      </c>
      <c r="G78" s="2"/>
      <c r="H78" s="2"/>
    </row>
    <row r="79" spans="3:9" x14ac:dyDescent="0.25">
      <c r="C79" s="8" t="s">
        <v>7</v>
      </c>
      <c r="D79" s="8">
        <v>99920</v>
      </c>
      <c r="E79" s="8">
        <v>122432</v>
      </c>
      <c r="F79" s="8">
        <v>98044</v>
      </c>
      <c r="G79" s="8"/>
      <c r="H79" s="8"/>
    </row>
    <row r="80" spans="3:9" x14ac:dyDescent="0.25">
      <c r="C80" s="1"/>
      <c r="D80" s="1"/>
      <c r="E80" s="1"/>
      <c r="F80" s="1"/>
      <c r="G80" s="1"/>
      <c r="H80" s="1"/>
    </row>
    <row r="81" spans="2:7" x14ac:dyDescent="0.25">
      <c r="D81" t="s">
        <v>8</v>
      </c>
      <c r="E81">
        <v>0.35</v>
      </c>
    </row>
    <row r="83" spans="2:7" x14ac:dyDescent="0.25">
      <c r="C83" t="s">
        <v>9</v>
      </c>
      <c r="D83">
        <v>285000</v>
      </c>
    </row>
    <row r="84" spans="2:7" x14ac:dyDescent="0.25">
      <c r="C84" t="s">
        <v>10</v>
      </c>
      <c r="D84" s="9">
        <v>155440</v>
      </c>
    </row>
    <row r="85" spans="2:7" x14ac:dyDescent="0.25">
      <c r="C85" t="s">
        <v>11</v>
      </c>
      <c r="D85">
        <f>D83-D84</f>
        <v>129560</v>
      </c>
    </row>
    <row r="86" spans="2:7" x14ac:dyDescent="0.25">
      <c r="C86" t="s">
        <v>12</v>
      </c>
      <c r="D86" s="7">
        <f>0.35*D85</f>
        <v>45346</v>
      </c>
    </row>
    <row r="88" spans="2:7" x14ac:dyDescent="0.25">
      <c r="C88" t="s">
        <v>9</v>
      </c>
      <c r="D88">
        <v>285000</v>
      </c>
    </row>
    <row r="89" spans="2:7" x14ac:dyDescent="0.25">
      <c r="C89" t="s">
        <v>13</v>
      </c>
      <c r="D89">
        <f>-D86</f>
        <v>-45346</v>
      </c>
    </row>
    <row r="90" spans="2:7" x14ac:dyDescent="0.25">
      <c r="C90" t="s">
        <v>14</v>
      </c>
      <c r="D90">
        <v>40000</v>
      </c>
    </row>
    <row r="91" spans="2:7" x14ac:dyDescent="0.25">
      <c r="C91" t="s">
        <v>37</v>
      </c>
      <c r="D91" s="9">
        <f>+F79</f>
        <v>98044</v>
      </c>
    </row>
    <row r="92" spans="2:7" x14ac:dyDescent="0.25">
      <c r="C92" t="s">
        <v>15</v>
      </c>
      <c r="D92" s="7">
        <f>SUM(D88:D91)</f>
        <v>377698</v>
      </c>
    </row>
    <row r="93" spans="2:7" x14ac:dyDescent="0.25">
      <c r="C93" t="s">
        <v>28</v>
      </c>
      <c r="D93" t="s">
        <v>28</v>
      </c>
    </row>
    <row r="94" spans="2:7" x14ac:dyDescent="0.25">
      <c r="B94" t="s">
        <v>29</v>
      </c>
      <c r="D94" t="s">
        <v>30</v>
      </c>
    </row>
    <row r="95" spans="2:7" x14ac:dyDescent="0.25">
      <c r="B95">
        <v>0</v>
      </c>
      <c r="D95">
        <v>-576000</v>
      </c>
      <c r="F95" t="s">
        <v>31</v>
      </c>
      <c r="G95" s="1">
        <v>-89629</v>
      </c>
    </row>
    <row r="96" spans="2:7" x14ac:dyDescent="0.25">
      <c r="B96">
        <v>1</v>
      </c>
      <c r="D96">
        <v>99920</v>
      </c>
      <c r="F96" t="s">
        <v>32</v>
      </c>
      <c r="G96" s="10">
        <v>1.6779999999999999</v>
      </c>
    </row>
    <row r="97" spans="2:7" x14ac:dyDescent="0.25">
      <c r="B97">
        <v>2</v>
      </c>
      <c r="D97">
        <v>122432</v>
      </c>
      <c r="F97" t="s">
        <v>33</v>
      </c>
      <c r="G97" s="1">
        <v>2.93</v>
      </c>
    </row>
    <row r="98" spans="2:7" x14ac:dyDescent="0.25">
      <c r="B98">
        <v>3</v>
      </c>
      <c r="D98">
        <f>+D92</f>
        <v>377698</v>
      </c>
    </row>
    <row r="101" spans="2:7" x14ac:dyDescent="0.25">
      <c r="D101">
        <f>SUM(D96:D98)</f>
        <v>600050</v>
      </c>
    </row>
    <row r="102" spans="2:7" x14ac:dyDescent="0.25">
      <c r="D102">
        <f>+D101+D95</f>
        <v>24050</v>
      </c>
    </row>
    <row r="103" spans="2:7" x14ac:dyDescent="0.25">
      <c r="D103">
        <f>+D98-D102</f>
        <v>353648</v>
      </c>
    </row>
    <row r="104" spans="2:7" x14ac:dyDescent="0.25">
      <c r="D104">
        <f>+D103/D98</f>
        <v>0.93632478858770762</v>
      </c>
    </row>
  </sheetData>
  <pageMargins left="0.25" right="0.25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University of Nebraska Omaha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mitenko</dc:creator>
  <cp:lastModifiedBy>Graham Mitenko</cp:lastModifiedBy>
  <cp:lastPrinted>2021-10-07T14:32:36Z</cp:lastPrinted>
  <dcterms:created xsi:type="dcterms:W3CDTF">2010-10-21T13:12:15Z</dcterms:created>
  <dcterms:modified xsi:type="dcterms:W3CDTF">2021-10-07T17:56:48Z</dcterms:modified>
</cp:coreProperties>
</file>