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U:\Work\Omat_tiedostot\Opetus\PIEO\2021\Exercises\EX4\"/>
    </mc:Choice>
  </mc:AlternateContent>
  <xr:revisionPtr revIDLastSave="0" documentId="13_ncr:1_{915AF0FF-2D05-4246-AE13-588DF205706A}" xr6:coauthVersionLast="46" xr6:coauthVersionMax="46" xr10:uidLastSave="{00000000-0000-0000-0000-000000000000}"/>
  <bookViews>
    <workbookView xWindow="-98" yWindow="-98" windowWidth="28996" windowHeight="11596" xr2:uid="{00000000-000D-0000-FFFF-FFFF00000000}"/>
  </bookViews>
  <sheets>
    <sheet name="Problem 1 " sheetId="1" r:id="rId1"/>
    <sheet name="Problem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2" i="1" l="1"/>
  <c r="K81" i="1"/>
  <c r="K80" i="1"/>
  <c r="K79" i="1"/>
  <c r="K78" i="1"/>
  <c r="K77" i="1"/>
  <c r="K76" i="1"/>
  <c r="K75" i="1"/>
  <c r="K74" i="1"/>
  <c r="K73" i="1"/>
  <c r="I20" i="3"/>
  <c r="Q17" i="1"/>
  <c r="P17" i="1"/>
  <c r="H31" i="3" l="1"/>
  <c r="H30" i="3"/>
  <c r="H29" i="3"/>
  <c r="H27" i="3"/>
  <c r="H26" i="3"/>
  <c r="H25" i="3"/>
  <c r="H24" i="3"/>
  <c r="F31" i="3"/>
  <c r="F30" i="3"/>
  <c r="F29" i="3"/>
  <c r="F27" i="3"/>
  <c r="F26" i="3"/>
  <c r="F25" i="3"/>
  <c r="I25" i="3" l="1"/>
  <c r="I30" i="3"/>
  <c r="I27" i="3"/>
  <c r="I26" i="3"/>
  <c r="I31" i="3"/>
  <c r="I29" i="3"/>
  <c r="I19" i="3"/>
  <c r="I21" i="3"/>
  <c r="K20" i="3" s="1"/>
  <c r="F37" i="3" s="1"/>
  <c r="I18" i="3"/>
  <c r="M12" i="3"/>
  <c r="N12" i="3"/>
  <c r="M10" i="3"/>
  <c r="N10" i="3"/>
  <c r="N13" i="3"/>
  <c r="M13" i="3"/>
  <c r="N11" i="3"/>
  <c r="M11" i="3"/>
  <c r="N11" i="1"/>
  <c r="O11" i="1"/>
  <c r="O10" i="1"/>
  <c r="N10" i="1"/>
  <c r="P18" i="1"/>
  <c r="P19" i="1" s="1"/>
  <c r="P20" i="1" s="1"/>
  <c r="P21" i="1" s="1"/>
  <c r="P22" i="1" s="1"/>
  <c r="T17" i="1"/>
  <c r="S17" i="1"/>
  <c r="F38" i="3" l="1"/>
  <c r="F39" i="3" s="1"/>
  <c r="F40" i="3" s="1"/>
  <c r="K19" i="3"/>
  <c r="D37" i="3" s="1"/>
  <c r="D38" i="3" s="1"/>
  <c r="D39" i="3" s="1"/>
  <c r="D40" i="3" s="1"/>
  <c r="T18" i="1"/>
  <c r="T19" i="1" s="1"/>
  <c r="T20" i="1" s="1"/>
  <c r="T21" i="1" s="1"/>
  <c r="T22" i="1" s="1"/>
  <c r="Q18" i="1"/>
  <c r="Q19" i="1" s="1"/>
  <c r="Q20" i="1" s="1"/>
  <c r="Q21" i="1" s="1"/>
  <c r="Q22" i="1" s="1"/>
</calcChain>
</file>

<file path=xl/sharedStrings.xml><?xml version="1.0" encoding="utf-8"?>
<sst xmlns="http://schemas.openxmlformats.org/spreadsheetml/2006/main" count="91" uniqueCount="52">
  <si>
    <t>Given data</t>
  </si>
  <si>
    <t>Stream data</t>
  </si>
  <si>
    <t>Type</t>
  </si>
  <si>
    <t>cp</t>
  </si>
  <si>
    <t>T start</t>
  </si>
  <si>
    <t>T target</t>
  </si>
  <si>
    <t>kj/kg.K</t>
  </si>
  <si>
    <t>kg/s</t>
  </si>
  <si>
    <t>⁰C</t>
  </si>
  <si>
    <t>Hot</t>
  </si>
  <si>
    <t>Cold</t>
  </si>
  <si>
    <t>Calculated</t>
  </si>
  <si>
    <t>Total Q</t>
  </si>
  <si>
    <t>kW</t>
  </si>
  <si>
    <t>Stream</t>
  </si>
  <si>
    <t>kJ/s.K (kW/K)</t>
  </si>
  <si>
    <t>m</t>
  </si>
  <si>
    <t>cp.m</t>
  </si>
  <si>
    <t>Stream profile</t>
  </si>
  <si>
    <t>H (x-axis)</t>
  </si>
  <si>
    <t>T (y-axis)</t>
  </si>
  <si>
    <t>Shift</t>
  </si>
  <si>
    <t>K</t>
  </si>
  <si>
    <t>Calculated (b)</t>
  </si>
  <si>
    <t>Qhot</t>
  </si>
  <si>
    <t>Qcold</t>
  </si>
  <si>
    <t>Steam flow rate</t>
  </si>
  <si>
    <t>DT min</t>
  </si>
  <si>
    <t xml:space="preserve">Stream </t>
  </si>
  <si>
    <t xml:space="preserve">Calculated </t>
  </si>
  <si>
    <t>Q (kW)</t>
  </si>
  <si>
    <t>Total Hot</t>
  </si>
  <si>
    <t>Total cold</t>
  </si>
  <si>
    <t>STEP 1</t>
  </si>
  <si>
    <t>STEP 2</t>
  </si>
  <si>
    <t>STEP 3</t>
  </si>
  <si>
    <t>STEP 4</t>
  </si>
  <si>
    <t>Temp. Interval</t>
  </si>
  <si>
    <t>180 - 140</t>
  </si>
  <si>
    <t>140 - 60</t>
  </si>
  <si>
    <t>60 - 30</t>
  </si>
  <si>
    <t>160 - 115</t>
  </si>
  <si>
    <t>115 - 70</t>
  </si>
  <si>
    <t>70 - 45</t>
  </si>
  <si>
    <t>Tdiff</t>
  </si>
  <si>
    <t>m.cp</t>
  </si>
  <si>
    <t>Streams</t>
  </si>
  <si>
    <t>Q_int</t>
  </si>
  <si>
    <t>T</t>
  </si>
  <si>
    <t>H</t>
  </si>
  <si>
    <t>Solution</t>
  </si>
  <si>
    <t>Heat of vaporazition of saturated steam at 130 C is 2160 kJ/kg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</si>
</sst>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/>
    <xf numFmtId="0" fontId="0" fillId="0" borderId="3" xfId="0" applyFill="1" applyBorder="1" applyAlignment="1">
      <alignment horizontal="center"/>
    </xf>
    <xf numFmtId="0" fontId="0" fillId="0" borderId="21" xfId="0" applyBorder="1"/>
    <xf numFmtId="0" fontId="0" fillId="0" borderId="4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4" fillId="0" borderId="0" xfId="0" applyFont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5" fillId="0" borderId="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'Problem 1 '!$S$15</c:f>
              <c:strCache>
                <c:ptCount val="1"/>
                <c:pt idx="0">
                  <c:v>Hot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'Problem 1 '!$T$17:$T$22</c:f>
              <c:numCache>
                <c:formatCode>General</c:formatCode>
                <c:ptCount val="6"/>
                <c:pt idx="0">
                  <c:v>400</c:v>
                </c:pt>
                <c:pt idx="1">
                  <c:v>320</c:v>
                </c:pt>
                <c:pt idx="2">
                  <c:v>240</c:v>
                </c:pt>
                <c:pt idx="3">
                  <c:v>160</c:v>
                </c:pt>
                <c:pt idx="4">
                  <c:v>80</c:v>
                </c:pt>
                <c:pt idx="5">
                  <c:v>0</c:v>
                </c:pt>
              </c:numCache>
            </c:numRef>
          </c:xVal>
          <c:yVal>
            <c:numRef>
              <c:f>'Problem 1 '!$S$17:$S$22</c:f>
              <c:numCache>
                <c:formatCode>General</c:formatCode>
                <c:ptCount val="6"/>
                <c:pt idx="0">
                  <c:v>90</c:v>
                </c:pt>
                <c:pt idx="1">
                  <c:v>80</c:v>
                </c:pt>
                <c:pt idx="2">
                  <c:v>70</c:v>
                </c:pt>
                <c:pt idx="3">
                  <c:v>60</c:v>
                </c:pt>
                <c:pt idx="4">
                  <c:v>50</c:v>
                </c:pt>
                <c:pt idx="5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C7-45B7-BF74-DF76BC9EDD27}"/>
            </c:ext>
          </c:extLst>
        </c:ser>
        <c:ser>
          <c:idx val="1"/>
          <c:order val="1"/>
          <c:tx>
            <c:v>Cold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'Problem 1 '!$Q$17:$Q$22</c:f>
              <c:numCache>
                <c:formatCode>General</c:formatCode>
                <c:ptCount val="6"/>
                <c:pt idx="0">
                  <c:v>400</c:v>
                </c:pt>
                <c:pt idx="1">
                  <c:v>340</c:v>
                </c:pt>
                <c:pt idx="2">
                  <c:v>280</c:v>
                </c:pt>
                <c:pt idx="3">
                  <c:v>220</c:v>
                </c:pt>
                <c:pt idx="4">
                  <c:v>160</c:v>
                </c:pt>
                <c:pt idx="5">
                  <c:v>100</c:v>
                </c:pt>
              </c:numCache>
            </c:numRef>
          </c:xVal>
          <c:yVal>
            <c:numRef>
              <c:f>'Problem 1 '!$P$17:$P$22</c:f>
              <c:numCache>
                <c:formatCode>General</c:formatCode>
                <c:ptCount val="6"/>
                <c:pt idx="0">
                  <c:v>80</c:v>
                </c:pt>
                <c:pt idx="1">
                  <c:v>70</c:v>
                </c:pt>
                <c:pt idx="2">
                  <c:v>60</c:v>
                </c:pt>
                <c:pt idx="3">
                  <c:v>50</c:v>
                </c:pt>
                <c:pt idx="4">
                  <c:v>40</c:v>
                </c:pt>
                <c:pt idx="5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C7-45B7-BF74-DF76BC9E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74992"/>
        <c:axId val="299674272"/>
      </c:scatterChart>
      <c:valAx>
        <c:axId val="19487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Enthapy</a:t>
                </a:r>
                <a:r>
                  <a:rPr lang="en-US" baseline="0"/>
                  <a:t> rate, kW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99674272"/>
        <c:crosses val="autoZero"/>
        <c:crossBetween val="midCat"/>
      </c:valAx>
      <c:valAx>
        <c:axId val="2996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Temperature, ⁰C </a:t>
                </a:r>
                <a:endParaRPr lang="en-US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487499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'Problem 1 '!$S$15</c:f>
              <c:strCache>
                <c:ptCount val="1"/>
                <c:pt idx="0">
                  <c:v>Hot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'Problem 1 '!$T$17:$T$22</c:f>
              <c:numCache>
                <c:formatCode>General</c:formatCode>
                <c:ptCount val="6"/>
                <c:pt idx="0">
                  <c:v>400</c:v>
                </c:pt>
                <c:pt idx="1">
                  <c:v>320</c:v>
                </c:pt>
                <c:pt idx="2">
                  <c:v>240</c:v>
                </c:pt>
                <c:pt idx="3">
                  <c:v>160</c:v>
                </c:pt>
                <c:pt idx="4">
                  <c:v>80</c:v>
                </c:pt>
                <c:pt idx="5">
                  <c:v>0</c:v>
                </c:pt>
              </c:numCache>
            </c:numRef>
          </c:xVal>
          <c:yVal>
            <c:numRef>
              <c:f>'Problem 1 '!$S$17:$S$22</c:f>
              <c:numCache>
                <c:formatCode>General</c:formatCode>
                <c:ptCount val="6"/>
                <c:pt idx="0">
                  <c:v>90</c:v>
                </c:pt>
                <c:pt idx="1">
                  <c:v>80</c:v>
                </c:pt>
                <c:pt idx="2">
                  <c:v>70</c:v>
                </c:pt>
                <c:pt idx="3">
                  <c:v>60</c:v>
                </c:pt>
                <c:pt idx="4">
                  <c:v>50</c:v>
                </c:pt>
                <c:pt idx="5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B6-4537-93F5-6031664EDEC4}"/>
            </c:ext>
          </c:extLst>
        </c:ser>
        <c:ser>
          <c:idx val="1"/>
          <c:order val="1"/>
          <c:tx>
            <c:v>Cold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'Problem 1 '!$Q$17:$Q$22</c:f>
              <c:numCache>
                <c:formatCode>General</c:formatCode>
                <c:ptCount val="6"/>
                <c:pt idx="0">
                  <c:v>400</c:v>
                </c:pt>
                <c:pt idx="1">
                  <c:v>340</c:v>
                </c:pt>
                <c:pt idx="2">
                  <c:v>280</c:v>
                </c:pt>
                <c:pt idx="3">
                  <c:v>220</c:v>
                </c:pt>
                <c:pt idx="4">
                  <c:v>160</c:v>
                </c:pt>
                <c:pt idx="5">
                  <c:v>100</c:v>
                </c:pt>
              </c:numCache>
            </c:numRef>
          </c:xVal>
          <c:yVal>
            <c:numRef>
              <c:f>'Problem 1 '!$P$17:$P$22</c:f>
              <c:numCache>
                <c:formatCode>General</c:formatCode>
                <c:ptCount val="6"/>
                <c:pt idx="0">
                  <c:v>80</c:v>
                </c:pt>
                <c:pt idx="1">
                  <c:v>70</c:v>
                </c:pt>
                <c:pt idx="2">
                  <c:v>60</c:v>
                </c:pt>
                <c:pt idx="3">
                  <c:v>50</c:v>
                </c:pt>
                <c:pt idx="4">
                  <c:v>40</c:v>
                </c:pt>
                <c:pt idx="5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B6-4537-93F5-6031664E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74992"/>
        <c:axId val="299674272"/>
      </c:scatterChart>
      <c:valAx>
        <c:axId val="19487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Enthalpy</a:t>
                </a:r>
                <a:r>
                  <a:rPr lang="en-US" sz="1200" baseline="0"/>
                  <a:t> rate, kW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99674272"/>
        <c:crosses val="autoZero"/>
        <c:crossBetween val="midCat"/>
      </c:valAx>
      <c:valAx>
        <c:axId val="2996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Temperature, ⁰C </a:t>
                </a:r>
                <a:endParaRPr lang="en-US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487499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v>Qhot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'Problem 1 '!$G$73:$G$82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'Problem 1 '!$H$73:$H$82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120</c:v>
                </c:pt>
                <c:pt idx="4">
                  <c:v>180</c:v>
                </c:pt>
                <c:pt idx="5">
                  <c:v>240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3-49BE-82F5-6DE31D5E2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74992"/>
        <c:axId val="299674272"/>
      </c:lineChart>
      <c:lineChart>
        <c:grouping val="stacked"/>
        <c:varyColors val="0"/>
        <c:ser>
          <c:idx val="1"/>
          <c:order val="1"/>
          <c:tx>
            <c:strRef>
              <c:f>'Problem 1 '!$K$72</c:f>
              <c:strCache>
                <c:ptCount val="1"/>
                <c:pt idx="0">
                  <c:v>Steam flow rate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B050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'Problem 1 '!$G$73:$G$82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'Problem 1 '!$K$73:$K$82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27.777777777777779</c:v>
                </c:pt>
                <c:pt idx="3">
                  <c:v>55.555555555555557</c:v>
                </c:pt>
                <c:pt idx="4">
                  <c:v>83.333333333333329</c:v>
                </c:pt>
                <c:pt idx="5">
                  <c:v>111.11111111111111</c:v>
                </c:pt>
                <c:pt idx="6">
                  <c:v>138.88888888888889</c:v>
                </c:pt>
                <c:pt idx="7">
                  <c:v>138.88888888888889</c:v>
                </c:pt>
                <c:pt idx="8">
                  <c:v>138.88888888888889</c:v>
                </c:pt>
                <c:pt idx="9">
                  <c:v>138.88888888888889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3-49BE-82F5-6DE31D5E2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85856"/>
        <c:axId val="544009504"/>
      </c:lineChart>
      <c:catAx>
        <c:axId val="19487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DT min, ⁰C </a:t>
                </a:r>
                <a:endParaRPr lang="en-US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99674272"/>
        <c:crosses val="autoZero"/>
        <c:auto val="1"/>
        <c:lblAlgn val="ctr"/>
        <c:lblOffset val="100"/>
        <c:noMultiLvlLbl val="0"/>
      </c:catAx>
      <c:valAx>
        <c:axId val="2996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Minimum Qhot, 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4874992"/>
        <c:crossesAt val="1"/>
        <c:crossBetween val="between"/>
        <c:majorUnit val="50"/>
      </c:valAx>
      <c:valAx>
        <c:axId val="5440095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Steam flow rate, g/s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7085856"/>
        <c:crosses val="max"/>
        <c:crossBetween val="between"/>
      </c:valAx>
      <c:catAx>
        <c:axId val="51708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009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879147881634408"/>
          <c:y val="0.89373700548960389"/>
          <c:w val="0.38341374792265798"/>
          <c:h val="6.6274070942614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'Problem 2'!$C$35</c:f>
              <c:strCache>
                <c:ptCount val="1"/>
                <c:pt idx="0">
                  <c:v>Hot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'Problem 2'!$D$37:$D$40</c:f>
              <c:numCache>
                <c:formatCode>General</c:formatCode>
                <c:ptCount val="4"/>
                <c:pt idx="0">
                  <c:v>585</c:v>
                </c:pt>
                <c:pt idx="1">
                  <c:v>445</c:v>
                </c:pt>
                <c:pt idx="2">
                  <c:v>45</c:v>
                </c:pt>
                <c:pt idx="3">
                  <c:v>0</c:v>
                </c:pt>
              </c:numCache>
            </c:numRef>
          </c:xVal>
          <c:yVal>
            <c:numRef>
              <c:f>'Problem 2'!$C$37:$C$40</c:f>
              <c:numCache>
                <c:formatCode>General</c:formatCode>
                <c:ptCount val="4"/>
                <c:pt idx="0">
                  <c:v>180</c:v>
                </c:pt>
                <c:pt idx="1">
                  <c:v>140</c:v>
                </c:pt>
                <c:pt idx="2">
                  <c:v>60</c:v>
                </c:pt>
                <c:pt idx="3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E9-4BE8-B6E5-771C301A3400}"/>
            </c:ext>
          </c:extLst>
        </c:ser>
        <c:ser>
          <c:idx val="1"/>
          <c:order val="1"/>
          <c:tx>
            <c:strRef>
              <c:f>'Problem 2'!$E$35</c:f>
              <c:strCache>
                <c:ptCount val="1"/>
                <c:pt idx="0">
                  <c:v>Cold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'Problem 2'!$F$37:$F$40</c:f>
              <c:numCache>
                <c:formatCode>General</c:formatCode>
                <c:ptCount val="4"/>
                <c:pt idx="0">
                  <c:v>685</c:v>
                </c:pt>
                <c:pt idx="1">
                  <c:v>460</c:v>
                </c:pt>
                <c:pt idx="2">
                  <c:v>145</c:v>
                </c:pt>
                <c:pt idx="3">
                  <c:v>95</c:v>
                </c:pt>
              </c:numCache>
            </c:numRef>
          </c:xVal>
          <c:yVal>
            <c:numRef>
              <c:f>'Problem 2'!$E$37:$E$40</c:f>
              <c:numCache>
                <c:formatCode>General</c:formatCode>
                <c:ptCount val="4"/>
                <c:pt idx="0">
                  <c:v>160</c:v>
                </c:pt>
                <c:pt idx="1">
                  <c:v>115</c:v>
                </c:pt>
                <c:pt idx="2">
                  <c:v>70</c:v>
                </c:pt>
                <c:pt idx="3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E9-4BE8-B6E5-771C301A3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74992"/>
        <c:axId val="299674272"/>
      </c:scatterChart>
      <c:valAx>
        <c:axId val="19487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Enthalpy</a:t>
                </a:r>
                <a:r>
                  <a:rPr lang="en-US" baseline="0"/>
                  <a:t> rate, kW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99674272"/>
        <c:crosses val="autoZero"/>
        <c:crossBetween val="midCat"/>
      </c:valAx>
      <c:valAx>
        <c:axId val="2996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Temperature, ⁰C </a:t>
                </a:r>
                <a:endParaRPr lang="en-US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4874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'Problem 2'!$C$35</c:f>
              <c:strCache>
                <c:ptCount val="1"/>
                <c:pt idx="0">
                  <c:v>Hot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'Problem 2'!$D$37:$D$40</c:f>
              <c:numCache>
                <c:formatCode>General</c:formatCode>
                <c:ptCount val="4"/>
                <c:pt idx="0">
                  <c:v>585</c:v>
                </c:pt>
                <c:pt idx="1">
                  <c:v>445</c:v>
                </c:pt>
                <c:pt idx="2">
                  <c:v>45</c:v>
                </c:pt>
                <c:pt idx="3">
                  <c:v>0</c:v>
                </c:pt>
              </c:numCache>
            </c:numRef>
          </c:xVal>
          <c:yVal>
            <c:numRef>
              <c:f>'Problem 2'!$C$37:$C$40</c:f>
              <c:numCache>
                <c:formatCode>General</c:formatCode>
                <c:ptCount val="4"/>
                <c:pt idx="0">
                  <c:v>180</c:v>
                </c:pt>
                <c:pt idx="1">
                  <c:v>140</c:v>
                </c:pt>
                <c:pt idx="2">
                  <c:v>60</c:v>
                </c:pt>
                <c:pt idx="3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0E-4E8B-98F0-D7F6008C71B6}"/>
            </c:ext>
          </c:extLst>
        </c:ser>
        <c:ser>
          <c:idx val="1"/>
          <c:order val="1"/>
          <c:tx>
            <c:strRef>
              <c:f>'Problem 2'!$E$35</c:f>
              <c:strCache>
                <c:ptCount val="1"/>
                <c:pt idx="0">
                  <c:v>Cold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'Problem 2'!$F$37:$F$40</c:f>
              <c:numCache>
                <c:formatCode>General</c:formatCode>
                <c:ptCount val="4"/>
                <c:pt idx="0">
                  <c:v>685</c:v>
                </c:pt>
                <c:pt idx="1">
                  <c:v>460</c:v>
                </c:pt>
                <c:pt idx="2">
                  <c:v>145</c:v>
                </c:pt>
                <c:pt idx="3">
                  <c:v>95</c:v>
                </c:pt>
              </c:numCache>
            </c:numRef>
          </c:xVal>
          <c:yVal>
            <c:numRef>
              <c:f>'Problem 2'!$E$37:$E$40</c:f>
              <c:numCache>
                <c:formatCode>General</c:formatCode>
                <c:ptCount val="4"/>
                <c:pt idx="0">
                  <c:v>160</c:v>
                </c:pt>
                <c:pt idx="1">
                  <c:v>115</c:v>
                </c:pt>
                <c:pt idx="2">
                  <c:v>70</c:v>
                </c:pt>
                <c:pt idx="3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0E-4E8B-98F0-D7F6008C7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74992"/>
        <c:axId val="299674272"/>
      </c:scatterChart>
      <c:valAx>
        <c:axId val="19487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Enthalpy</a:t>
                </a:r>
                <a:r>
                  <a:rPr lang="en-US" baseline="0"/>
                  <a:t> rate, kW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99674272"/>
        <c:crosses val="autoZero"/>
        <c:crossBetween val="midCat"/>
      </c:valAx>
      <c:valAx>
        <c:axId val="2996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Temperature, ⁰C </a:t>
                </a:r>
                <a:endParaRPr lang="en-US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4874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428625</xdr:colOff>
      <xdr:row>22</xdr:row>
      <xdr:rowOff>128586</xdr:rowOff>
    </xdr:from>
    <xdr:to>
      <xdr:col>22</xdr:col>
      <xdr:colOff>304800</xdr:colOff>
      <xdr:row>43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438150</xdr:colOff>
      <xdr:row>44</xdr:row>
      <xdr:rowOff>9525</xdr:rowOff>
    </xdr:from>
    <xdr:to>
      <xdr:col>22</xdr:col>
      <xdr:colOff>314325</xdr:colOff>
      <xdr:row>64</xdr:row>
      <xdr:rowOff>128588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7419975" y="8402638"/>
          <a:ext cx="5973763" cy="3833813"/>
          <a:chOff x="7353300" y="8648700"/>
          <a:chExt cx="5972175" cy="3929063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aphicFramePr>
            <a:graphicFrameLocks/>
          </xdr:cNvGraphicFramePr>
        </xdr:nvGraphicFramePr>
        <xdr:xfrm>
          <a:off x="7353300" y="8648700"/>
          <a:ext cx="5972175" cy="39290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10991850" y="8963025"/>
            <a:ext cx="666750" cy="0"/>
          </a:xfrm>
          <a:prstGeom prst="straightConnector1">
            <a:avLst/>
          </a:prstGeom>
          <a:ln w="19050">
            <a:prstDash val="sysDash"/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7953375" y="10991850"/>
            <a:ext cx="1400175" cy="0"/>
          </a:xfrm>
          <a:prstGeom prst="straightConnector1">
            <a:avLst/>
          </a:prstGeom>
          <a:ln w="19050">
            <a:prstDash val="sysDash"/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10944225" y="8963025"/>
            <a:ext cx="0" cy="800100"/>
          </a:xfrm>
          <a:prstGeom prst="straightConnector1">
            <a:avLst/>
          </a:prstGeom>
          <a:ln w="19050"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76200</xdr:colOff>
      <xdr:row>66</xdr:row>
      <xdr:rowOff>152400</xdr:rowOff>
    </xdr:from>
    <xdr:to>
      <xdr:col>22</xdr:col>
      <xdr:colOff>561975</xdr:colOff>
      <xdr:row>87</xdr:row>
      <xdr:rowOff>61913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0.59064</cdr:x>
      <cdr:y>0.09535</cdr:y>
    </cdr:from>
    <cdr:to>
      <cdr:x>0.80772</cdr:x>
      <cdr:y>0.1639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4"/>
            <cdr:cNvSpPr txBox="1"/>
          </cdr:nvSpPr>
          <cdr:spPr>
            <a:xfrm xmlns:a="http://schemas.openxmlformats.org/drawingml/2006/main">
              <a:off x="3527425" y="374650"/>
              <a:ext cx="1296445" cy="269304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fi-FI" sz="1100" b="0" i="1">
                            <a:latin typeface="Cambria Math" panose="02040503050406030204" pitchFamily="18" charset="0"/>
                          </a:rPr>
                          <m:t>h𝑜𝑡</m:t>
                        </m:r>
                        <m:r>
                          <a:rPr lang="fi-FI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fi-FI" sz="1100" b="0" i="1">
                            <a:latin typeface="Cambria Math" panose="02040503050406030204" pitchFamily="18" charset="0"/>
                          </a:rPr>
                          <m:t>𝑚𝑖𝑛</m:t>
                        </m:r>
                      </m:sub>
                    </m:sSub>
                    <m:r>
                      <a:rPr lang="fi-FI" sz="1100" b="0" i="1">
                        <a:latin typeface="Cambria Math" panose="02040503050406030204" pitchFamily="18" charset="0"/>
                      </a:rPr>
                      <m:t>=90 </m:t>
                    </m:r>
                    <m:r>
                      <a:rPr lang="fi-FI" sz="1100" b="0" i="1">
                        <a:latin typeface="Cambria Math" panose="02040503050406030204" pitchFamily="18" charset="0"/>
                      </a:rPr>
                      <m:t>𝑘𝑊</m:t>
                    </m:r>
                  </m:oMath>
                </m:oMathPara>
              </a14:m>
              <a:endParaRPr lang="en-US" sz="1100"/>
            </a:p>
          </cdr:txBody>
        </cdr:sp>
      </mc:Choice>
      <mc:Fallback xmlns="">
        <cdr:sp macro="" textlink="">
          <cdr:nvSpPr>
            <cdr:cNvPr id="2" name="TextBox 4"/>
            <cdr:cNvSpPr txBox="1"/>
          </cdr:nvSpPr>
          <cdr:spPr>
            <a:xfrm xmlns:a="http://schemas.openxmlformats.org/drawingml/2006/main">
              <a:off x="3527425" y="374650"/>
              <a:ext cx="1296445" cy="269304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i-FI" sz="1100" b="0" i="0">
                  <a:latin typeface="Cambria Math" panose="02040503050406030204" pitchFamily="18" charset="0"/>
                </a:rPr>
                <a:t>𝑄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fi-FI" sz="1100" b="0" i="0">
                  <a:latin typeface="Cambria Math" panose="02040503050406030204" pitchFamily="18" charset="0"/>
                </a:rPr>
                <a:t>ℎ𝑜𝑡,𝑚𝑖𝑛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fi-FI" sz="1100" b="0" i="0">
                  <a:latin typeface="Cambria Math" panose="02040503050406030204" pitchFamily="18" charset="0"/>
                </a:rPr>
                <a:t>=90 𝑘𝑊</a:t>
              </a:r>
              <a:endParaRPr lang="en-US" sz="1100"/>
            </a:p>
          </cdr:txBody>
        </cdr:sp>
      </mc:Fallback>
    </mc:AlternateContent>
  </cdr:relSizeAnchor>
  <cdr:relSizeAnchor xmlns:cdr="http://schemas.openxmlformats.org/drawingml/2006/chartDrawing">
    <cdr:from>
      <cdr:x>0.09942</cdr:x>
      <cdr:y>0.5996</cdr:y>
    </cdr:from>
    <cdr:to>
      <cdr:x>0.33715</cdr:x>
      <cdr:y>0.66814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4" name="TextBox 4"/>
            <cdr:cNvSpPr txBox="1"/>
          </cdr:nvSpPr>
          <cdr:spPr>
            <a:xfrm xmlns:a="http://schemas.openxmlformats.org/drawingml/2006/main">
              <a:off x="593725" y="2355850"/>
              <a:ext cx="1419812" cy="269304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fi-FI" sz="1100" b="0" i="1">
                            <a:latin typeface="Cambria Math" panose="02040503050406030204" pitchFamily="18" charset="0"/>
                          </a:rPr>
                          <m:t>𝑐𝑜𝑙𝑑</m:t>
                        </m:r>
                        <m:r>
                          <a:rPr lang="fi-FI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fi-FI" sz="1100" b="0" i="1">
                            <a:latin typeface="Cambria Math" panose="02040503050406030204" pitchFamily="18" charset="0"/>
                          </a:rPr>
                          <m:t>𝑚𝑖𝑛</m:t>
                        </m:r>
                      </m:sub>
                    </m:sSub>
                    <m:r>
                      <a:rPr lang="fi-FI" sz="1100" b="0" i="1">
                        <a:latin typeface="Cambria Math" panose="02040503050406030204" pitchFamily="18" charset="0"/>
                      </a:rPr>
                      <m:t>=190 </m:t>
                    </m:r>
                    <m:r>
                      <a:rPr lang="fi-FI" sz="1100" b="0" i="1">
                        <a:latin typeface="Cambria Math" panose="02040503050406030204" pitchFamily="18" charset="0"/>
                      </a:rPr>
                      <m:t>𝑘𝑊</m:t>
                    </m:r>
                  </m:oMath>
                </m:oMathPara>
              </a14:m>
              <a:endParaRPr lang="en-US" sz="1100"/>
            </a:p>
          </cdr:txBody>
        </cdr:sp>
      </mc:Choice>
      <mc:Fallback xmlns="">
        <cdr:sp macro="" textlink="">
          <cdr:nvSpPr>
            <cdr:cNvPr id="4" name="TextBox 4"/>
            <cdr:cNvSpPr txBox="1"/>
          </cdr:nvSpPr>
          <cdr:spPr>
            <a:xfrm xmlns:a="http://schemas.openxmlformats.org/drawingml/2006/main">
              <a:off x="593725" y="2355850"/>
              <a:ext cx="1419812" cy="269304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i-FI" sz="1100" b="0" i="0">
                  <a:latin typeface="Cambria Math" panose="02040503050406030204" pitchFamily="18" charset="0"/>
                </a:rPr>
                <a:t>𝑄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fi-FI" sz="1100" b="0" i="0">
                  <a:latin typeface="Cambria Math" panose="02040503050406030204" pitchFamily="18" charset="0"/>
                </a:rPr>
                <a:t>𝑐𝑜𝑙𝑑,𝑚𝑖𝑛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fi-FI" sz="1100" b="0" i="0">
                  <a:latin typeface="Cambria Math" panose="02040503050406030204" pitchFamily="18" charset="0"/>
                </a:rPr>
                <a:t>=190 𝑘𝑊</a:t>
              </a:r>
              <a:endParaRPr lang="en-US" sz="1100"/>
            </a:p>
          </cdr:txBody>
        </cdr:sp>
      </mc:Fallback>
    </mc:AlternateContent>
  </cdr:relSizeAnchor>
  <cdr:relSizeAnchor xmlns:cdr="http://schemas.openxmlformats.org/drawingml/2006/chartDrawing">
    <cdr:from>
      <cdr:x>0.44072</cdr:x>
      <cdr:y>0.1899</cdr:y>
    </cdr:from>
    <cdr:to>
      <cdr:x>0.61413</cdr:x>
      <cdr:y>0.25723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5" name="TextBox 4"/>
            <cdr:cNvSpPr txBox="1"/>
          </cdr:nvSpPr>
          <cdr:spPr>
            <a:xfrm xmlns:a="http://schemas.openxmlformats.org/drawingml/2006/main">
              <a:off x="2632075" y="746125"/>
              <a:ext cx="1035604" cy="26456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fi-FI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lang="fi-FI" sz="1100" b="0" i="1">
                            <a:latin typeface="Cambria Math" panose="02040503050406030204" pitchFamily="18" charset="0"/>
                          </a:rPr>
                          <m:t>𝑚𝑖𝑛</m:t>
                        </m:r>
                      </m:sub>
                    </m:sSub>
                    <m:r>
                      <a:rPr lang="fi-FI" sz="1100" b="0" i="1">
                        <a:latin typeface="Cambria Math" panose="02040503050406030204" pitchFamily="18" charset="0"/>
                      </a:rPr>
                      <m:t>=25 </m:t>
                    </m:r>
                    <m:r>
                      <a:rPr lang="fi-FI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℃</m:t>
                    </m:r>
                  </m:oMath>
                </m:oMathPara>
              </a14:m>
              <a:endParaRPr lang="en-US" sz="1100"/>
            </a:p>
          </cdr:txBody>
        </cdr:sp>
      </mc:Choice>
      <mc:Fallback xmlns="">
        <cdr:sp macro="" textlink="">
          <cdr:nvSpPr>
            <cdr:cNvPr id="5" name="TextBox 4"/>
            <cdr:cNvSpPr txBox="1"/>
          </cdr:nvSpPr>
          <cdr:spPr>
            <a:xfrm xmlns:a="http://schemas.openxmlformats.org/drawingml/2006/main">
              <a:off x="2632075" y="746125"/>
              <a:ext cx="1035604" cy="26456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i-FI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〗_</a:t>
              </a:r>
              <a:r>
                <a:rPr lang="fi-FI" sz="1100" b="0" i="0">
                  <a:latin typeface="Cambria Math" panose="02040503050406030204" pitchFamily="18" charset="0"/>
                </a:rPr>
                <a:t>𝑚𝑖𝑛=25 </a:t>
              </a:r>
              <a:r>
                <a:rPr lang="fi-FI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℃</a:t>
              </a:r>
              <a:endParaRPr lang="en-US" sz="1100"/>
            </a:p>
          </cdr:txBody>
        </cdr:sp>
      </mc:Fallback>
    </mc:AlternateContent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590550</xdr:colOff>
      <xdr:row>15</xdr:row>
      <xdr:rowOff>190500</xdr:rowOff>
    </xdr:from>
    <xdr:to>
      <xdr:col>25</xdr:col>
      <xdr:colOff>466725</xdr:colOff>
      <xdr:row>36</xdr:row>
      <xdr:rowOff>80963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600075</xdr:colOff>
      <xdr:row>41</xdr:row>
      <xdr:rowOff>0</xdr:rowOff>
    </xdr:from>
    <xdr:to>
      <xdr:col>25</xdr:col>
      <xdr:colOff>476250</xdr:colOff>
      <xdr:row>61</xdr:row>
      <xdr:rowOff>138113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10064751" y="7696200"/>
          <a:ext cx="5970587" cy="3851276"/>
          <a:chOff x="9991725" y="7962900"/>
          <a:chExt cx="5972175" cy="3948113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>
            <a:graphicFrameLocks/>
          </xdr:cNvGraphicFramePr>
        </xdr:nvGraphicFramePr>
        <xdr:xfrm>
          <a:off x="9991725" y="7962900"/>
          <a:ext cx="5972175" cy="39481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>
            <a:off x="13925550" y="8420100"/>
            <a:ext cx="581025" cy="0"/>
          </a:xfrm>
          <a:prstGeom prst="straightConnector1">
            <a:avLst/>
          </a:prstGeom>
          <a:ln>
            <a:prstDash val="dash"/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10639425" y="10877550"/>
            <a:ext cx="542925" cy="0"/>
          </a:xfrm>
          <a:prstGeom prst="straightConnector1">
            <a:avLst/>
          </a:prstGeom>
          <a:ln>
            <a:prstDash val="dash"/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9" name="TextBox 8">
                <a:extLst>
                  <a:ext uri="{FF2B5EF4-FFF2-40B4-BE49-F238E27FC236}">
                    <a16:creationId xmlns:a16="http://schemas.microsoft.com/office/drawing/2014/main" id="{00000000-0008-0000-0100-000009000000}"/>
                  </a:ext>
                </a:extLst>
              </xdr:cNvPr>
              <xdr:cNvSpPr txBox="1"/>
            </xdr:nvSpPr>
            <xdr:spPr>
              <a:xfrm>
                <a:off x="13630275" y="8096250"/>
                <a:ext cx="1374543" cy="26930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fi-FI" sz="1100" b="0" i="1">
                              <a:latin typeface="Cambria Math" panose="02040503050406030204" pitchFamily="18" charset="0"/>
                            </a:rPr>
                            <m:t>𝑄</m:t>
                          </m:r>
                        </m:e>
                        <m:sub>
                          <m:r>
                            <a:rPr lang="fi-FI" sz="1100" b="0" i="1">
                              <a:latin typeface="Cambria Math" panose="02040503050406030204" pitchFamily="18" charset="0"/>
                            </a:rPr>
                            <m:t>h𝑜𝑡</m:t>
                          </m:r>
                          <m:r>
                            <a:rPr lang="fi-FI" sz="1100" b="0" i="1">
                              <a:latin typeface="Cambria Math" panose="02040503050406030204" pitchFamily="18" charset="0"/>
                            </a:rPr>
                            <m:t>,</m:t>
                          </m:r>
                          <m:r>
                            <a:rPr lang="fi-FI" sz="1100" b="0" i="1">
                              <a:latin typeface="Cambria Math" panose="02040503050406030204" pitchFamily="18" charset="0"/>
                            </a:rPr>
                            <m:t>𝑚𝑖𝑛</m:t>
                          </m:r>
                        </m:sub>
                      </m:sSub>
                      <m:r>
                        <a:rPr lang="fi-FI" sz="1100" b="0" i="1">
                          <a:latin typeface="Cambria Math" panose="02040503050406030204" pitchFamily="18" charset="0"/>
                        </a:rPr>
                        <m:t>=100 </m:t>
                      </m:r>
                      <m:r>
                        <a:rPr lang="fi-FI" sz="1100" b="0" i="1">
                          <a:latin typeface="Cambria Math" panose="02040503050406030204" pitchFamily="18" charset="0"/>
                        </a:rPr>
                        <m:t>𝑘𝑊</m:t>
                      </m:r>
                    </m:oMath>
                  </m:oMathPara>
                </a14:m>
                <a:endParaRPr lang="en-US" sz="1100"/>
              </a:p>
            </xdr:txBody>
          </xdr:sp>
        </mc:Choice>
        <mc:Fallback xmlns="">
          <xdr:sp macro="" textlink="">
            <xdr:nvSpPr>
              <xdr:cNvPr id="9" name="TextBox 8"/>
              <xdr:cNvSpPr txBox="1"/>
            </xdr:nvSpPr>
            <xdr:spPr>
              <a:xfrm>
                <a:off x="13630275" y="8096250"/>
                <a:ext cx="1374543" cy="26930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fi-FI" sz="1100" b="0" i="0">
                    <a:latin typeface="Cambria Math" panose="02040503050406030204" pitchFamily="18" charset="0"/>
                  </a:rPr>
                  <a:t>𝑄</a:t>
                </a:r>
                <a:r>
                  <a:rPr lang="en-US" sz="1100" b="0" i="0">
                    <a:latin typeface="Cambria Math" panose="02040503050406030204" pitchFamily="18" charset="0"/>
                  </a:rPr>
                  <a:t>_(</a:t>
                </a:r>
                <a:r>
                  <a:rPr lang="fi-FI" sz="1100" b="0" i="0">
                    <a:latin typeface="Cambria Math" panose="02040503050406030204" pitchFamily="18" charset="0"/>
                  </a:rPr>
                  <a:t>ℎ𝑜𝑡,𝑚𝑖𝑛</a:t>
                </a:r>
                <a:r>
                  <a:rPr lang="en-US" sz="1100" b="0" i="0">
                    <a:latin typeface="Cambria Math" panose="02040503050406030204" pitchFamily="18" charset="0"/>
                  </a:rPr>
                  <a:t>)</a:t>
                </a:r>
                <a:r>
                  <a:rPr lang="fi-FI" sz="1100" b="0" i="0">
                    <a:latin typeface="Cambria Math" panose="02040503050406030204" pitchFamily="18" charset="0"/>
                  </a:rPr>
                  <a:t>=100 𝑘𝑊</a:t>
                </a:r>
                <a:endParaRPr lang="en-US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0" name="TextBox 9">
                <a:extLst>
                  <a:ext uri="{FF2B5EF4-FFF2-40B4-BE49-F238E27FC236}">
                    <a16:creationId xmlns:a16="http://schemas.microsoft.com/office/drawing/2014/main" id="{00000000-0008-0000-0100-00000A000000}"/>
                  </a:ext>
                </a:extLst>
              </xdr:cNvPr>
              <xdr:cNvSpPr txBox="1"/>
            </xdr:nvSpPr>
            <xdr:spPr>
              <a:xfrm>
                <a:off x="10563225" y="10896600"/>
                <a:ext cx="1341714" cy="26930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fi-FI" sz="1100" b="0" i="1">
                              <a:latin typeface="Cambria Math" panose="02040503050406030204" pitchFamily="18" charset="0"/>
                            </a:rPr>
                            <m:t>𝑄</m:t>
                          </m:r>
                        </m:e>
                        <m:sub>
                          <m:r>
                            <a:rPr lang="fi-FI" sz="1100" b="0" i="1">
                              <a:latin typeface="Cambria Math" panose="02040503050406030204" pitchFamily="18" charset="0"/>
                            </a:rPr>
                            <m:t>𝑐𝑜𝑙𝑑</m:t>
                          </m:r>
                          <m:r>
                            <a:rPr lang="fi-FI" sz="1100" b="0" i="1">
                              <a:latin typeface="Cambria Math" panose="02040503050406030204" pitchFamily="18" charset="0"/>
                            </a:rPr>
                            <m:t>,</m:t>
                          </m:r>
                          <m:r>
                            <a:rPr lang="fi-FI" sz="1100" b="0" i="1">
                              <a:latin typeface="Cambria Math" panose="02040503050406030204" pitchFamily="18" charset="0"/>
                            </a:rPr>
                            <m:t>𝑚𝑖𝑛</m:t>
                          </m:r>
                        </m:sub>
                      </m:sSub>
                      <m:r>
                        <a:rPr lang="fi-FI" sz="1100" b="0" i="1">
                          <a:latin typeface="Cambria Math" panose="02040503050406030204" pitchFamily="18" charset="0"/>
                        </a:rPr>
                        <m:t>=95 </m:t>
                      </m:r>
                      <m:r>
                        <a:rPr lang="fi-FI" sz="1100" b="0" i="1">
                          <a:latin typeface="Cambria Math" panose="02040503050406030204" pitchFamily="18" charset="0"/>
                        </a:rPr>
                        <m:t>𝑘𝑊</m:t>
                      </m:r>
                    </m:oMath>
                  </m:oMathPara>
                </a14:m>
                <a:endParaRPr lang="en-US" sz="1100"/>
              </a:p>
            </xdr:txBody>
          </xdr:sp>
        </mc:Choice>
        <mc:Fallback xmlns="">
          <xdr:sp macro="" textlink="">
            <xdr:nvSpPr>
              <xdr:cNvPr id="10" name="TextBox 9"/>
              <xdr:cNvSpPr txBox="1"/>
            </xdr:nvSpPr>
            <xdr:spPr>
              <a:xfrm>
                <a:off x="10563225" y="10896600"/>
                <a:ext cx="1341714" cy="26930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fi-FI" sz="1100" b="0" i="0">
                    <a:latin typeface="Cambria Math" panose="02040503050406030204" pitchFamily="18" charset="0"/>
                  </a:rPr>
                  <a:t>𝑄</a:t>
                </a:r>
                <a:r>
                  <a:rPr lang="en-US" sz="1100" b="0" i="0">
                    <a:latin typeface="Cambria Math" panose="02040503050406030204" pitchFamily="18" charset="0"/>
                  </a:rPr>
                  <a:t>_(</a:t>
                </a:r>
                <a:r>
                  <a:rPr lang="fi-FI" sz="1100" b="0" i="0">
                    <a:latin typeface="Cambria Math" panose="02040503050406030204" pitchFamily="18" charset="0"/>
                  </a:rPr>
                  <a:t>𝑐𝑜𝑙𝑑,𝑚𝑖𝑛</a:t>
                </a:r>
                <a:r>
                  <a:rPr lang="en-US" sz="1100" b="0" i="0">
                    <a:latin typeface="Cambria Math" panose="02040503050406030204" pitchFamily="18" charset="0"/>
                  </a:rPr>
                  <a:t>)</a:t>
                </a:r>
                <a:r>
                  <a:rPr lang="fi-FI" sz="1100" b="0" i="0">
                    <a:latin typeface="Cambria Math" panose="02040503050406030204" pitchFamily="18" charset="0"/>
                  </a:rPr>
                  <a:t>=95 𝑘𝑊</a:t>
                </a:r>
                <a:endParaRPr lang="en-US" sz="1100"/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0.24402</cdr:x>
      <cdr:y>0.5237</cdr:y>
    </cdr:from>
    <cdr:to>
      <cdr:x>0.24463</cdr:x>
      <cdr:y>0.56695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A58F63AD-ABAE-4634-8FB0-53349795BAA4}"/>
            </a:ext>
          </a:extLst>
        </cdr:cNvPr>
        <cdr:cNvCxnSpPr/>
      </cdr:nvCxnSpPr>
      <cdr:spPr>
        <a:xfrm xmlns:a="http://schemas.openxmlformats.org/drawingml/2006/main" flipV="1">
          <a:off x="1455284" y="2067622"/>
          <a:ext cx="3667" cy="170753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/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0.15348</cdr:x>
      <cdr:y>0.48486</cdr:y>
    </cdr:from>
    <cdr:to>
      <cdr:x>0.30681</cdr:x>
      <cdr:y>0.539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15329" y="1914293"/>
          <a:ext cx="914400" cy="213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0.10206</cdr:x>
      <cdr:y>0.46603</cdr:y>
    </cdr:from>
    <cdr:to>
      <cdr:x>0.25539</cdr:x>
      <cdr:y>0.54017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6" name="TextBox 5"/>
            <cdr:cNvSpPr txBox="1"/>
          </cdr:nvSpPr>
          <cdr:spPr>
            <a:xfrm xmlns:a="http://schemas.openxmlformats.org/drawingml/2006/main">
              <a:off x="608670" y="1839951"/>
              <a:ext cx="914400" cy="29272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lang="fi-FI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𝑚𝑖𝑛</m:t>
                        </m:r>
                      </m:sub>
                    </m:sSub>
                    <m:r>
                      <a:rPr lang="fi-FI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=10 ℃</m:t>
                    </m:r>
                  </m:oMath>
                </m:oMathPara>
              </a14:m>
              <a:endParaRPr lang="en-US" sz="1100"/>
            </a:p>
          </cdr:txBody>
        </cdr:sp>
      </mc:Choice>
      <mc:Fallback xmlns="">
        <cdr:sp macro="" textlink="">
          <cdr:nvSpPr>
            <cdr:cNvPr id="6" name="TextBox 5"/>
            <cdr:cNvSpPr txBox="1"/>
          </cdr:nvSpPr>
          <cdr:spPr>
            <a:xfrm xmlns:a="http://schemas.openxmlformats.org/drawingml/2006/main">
              <a:off x="608670" y="1839951"/>
              <a:ext cx="914400" cy="29272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i-FI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</a:t>
              </a:r>
              <a:r>
                <a:rPr lang="fi-FI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𝑚𝑖𝑛=10 ℃</a:t>
              </a:r>
              <a:endParaRPr lang="en-US" sz="1100"/>
            </a:p>
          </cdr:txBody>
        </cdr:sp>
      </mc:Fallback>
    </mc:AlternateContent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82"/>
  <sheetViews>
    <sheetView tabSelected="1" topLeftCell="A64" zoomScaleNormal="100" workbookViewId="0">
      <selection activeCell="F70" sqref="F70"/>
    </sheetView>
  </sheetViews>
  <sheetFormatPr defaultRowHeight="14.5" x14ac:dyDescent="0.35"/>
  <cols>
    <col min="9" max="9" width="7.1796875" bestFit="1" customWidth="1"/>
    <col min="10" max="10" width="6.54296875" customWidth="1"/>
    <col min="11" max="11" width="7.7265625" customWidth="1"/>
  </cols>
  <sheetData>
    <row r="2" spans="1:20" ht="15" thickBot="1" x14ac:dyDescent="0.4"/>
    <row r="3" spans="1:20" x14ac:dyDescent="0.35">
      <c r="A3" s="64" t="s">
        <v>0</v>
      </c>
      <c r="B3" s="65"/>
      <c r="C3" s="65"/>
      <c r="D3" s="66"/>
    </row>
    <row r="4" spans="1:20" ht="15" thickBot="1" x14ac:dyDescent="0.4">
      <c r="A4" s="67"/>
      <c r="B4" s="68"/>
      <c r="C4" s="68"/>
      <c r="D4" s="69"/>
    </row>
    <row r="5" spans="1:20" ht="15" thickBot="1" x14ac:dyDescent="0.4"/>
    <row r="6" spans="1:20" ht="15" thickBot="1" x14ac:dyDescent="0.4">
      <c r="E6" s="70" t="s">
        <v>1</v>
      </c>
      <c r="F6" s="71"/>
      <c r="G6" s="72"/>
    </row>
    <row r="7" spans="1:20" ht="15" thickBot="1" x14ac:dyDescent="0.4"/>
    <row r="8" spans="1:20" ht="15" thickBot="1" x14ac:dyDescent="0.4">
      <c r="H8" s="10" t="s">
        <v>2</v>
      </c>
      <c r="I8" s="7" t="s">
        <v>3</v>
      </c>
      <c r="J8" s="8" t="s">
        <v>16</v>
      </c>
      <c r="K8" s="8" t="s">
        <v>17</v>
      </c>
      <c r="L8" s="8" t="s">
        <v>4</v>
      </c>
      <c r="M8" s="9" t="s">
        <v>5</v>
      </c>
      <c r="N8" s="18" t="s">
        <v>4</v>
      </c>
      <c r="O8" s="20" t="s">
        <v>5</v>
      </c>
    </row>
    <row r="9" spans="1:20" ht="27.75" customHeight="1" thickTop="1" x14ac:dyDescent="0.35">
      <c r="H9" s="5"/>
      <c r="I9" s="23" t="s">
        <v>6</v>
      </c>
      <c r="J9" s="24" t="s">
        <v>7</v>
      </c>
      <c r="K9" s="25" t="s">
        <v>15</v>
      </c>
      <c r="L9" s="26" t="s">
        <v>8</v>
      </c>
      <c r="M9" s="27" t="s">
        <v>8</v>
      </c>
      <c r="N9" s="34" t="s">
        <v>22</v>
      </c>
      <c r="O9" s="27" t="s">
        <v>22</v>
      </c>
    </row>
    <row r="10" spans="1:20" x14ac:dyDescent="0.35">
      <c r="H10" s="5" t="s">
        <v>9</v>
      </c>
      <c r="I10" s="1">
        <v>4.2</v>
      </c>
      <c r="J10" s="1">
        <v>1.91</v>
      </c>
      <c r="K10" s="1">
        <v>8</v>
      </c>
      <c r="L10" s="1">
        <v>90</v>
      </c>
      <c r="M10" s="2">
        <v>40</v>
      </c>
      <c r="N10" s="35">
        <f>L10+273.15</f>
        <v>363.15</v>
      </c>
      <c r="O10" s="13">
        <f>M10+273.15</f>
        <v>313.14999999999998</v>
      </c>
    </row>
    <row r="11" spans="1:20" ht="15" thickBot="1" x14ac:dyDescent="0.4">
      <c r="H11" s="6" t="s">
        <v>10</v>
      </c>
      <c r="I11" s="3">
        <v>4.2</v>
      </c>
      <c r="J11" s="3">
        <v>1.43</v>
      </c>
      <c r="K11" s="3">
        <v>6</v>
      </c>
      <c r="L11" s="3">
        <v>30</v>
      </c>
      <c r="M11" s="4">
        <v>80</v>
      </c>
      <c r="N11" s="36">
        <f>L11+273.15</f>
        <v>303.14999999999998</v>
      </c>
      <c r="O11" s="15">
        <f>M11+273.15</f>
        <v>353.15</v>
      </c>
    </row>
    <row r="12" spans="1:20" ht="15" thickBot="1" x14ac:dyDescent="0.4"/>
    <row r="13" spans="1:20" x14ac:dyDescent="0.35">
      <c r="A13" s="64" t="s">
        <v>29</v>
      </c>
      <c r="B13" s="65"/>
      <c r="C13" s="65"/>
      <c r="D13" s="66"/>
    </row>
    <row r="14" spans="1:20" ht="15" thickBot="1" x14ac:dyDescent="0.4">
      <c r="A14" s="67"/>
      <c r="B14" s="68"/>
      <c r="C14" s="68"/>
      <c r="D14" s="69"/>
      <c r="N14" t="s">
        <v>18</v>
      </c>
    </row>
    <row r="15" spans="1:20" x14ac:dyDescent="0.35">
      <c r="F15" s="52" t="s">
        <v>33</v>
      </c>
      <c r="H15" s="28" t="s">
        <v>14</v>
      </c>
      <c r="I15" s="29" t="s">
        <v>12</v>
      </c>
      <c r="M15" s="52" t="s">
        <v>34</v>
      </c>
      <c r="P15" t="s">
        <v>10</v>
      </c>
      <c r="S15" t="s">
        <v>9</v>
      </c>
    </row>
    <row r="16" spans="1:20" x14ac:dyDescent="0.35">
      <c r="H16" s="32"/>
      <c r="I16" s="33" t="s">
        <v>13</v>
      </c>
      <c r="P16" s="11" t="s">
        <v>20</v>
      </c>
      <c r="Q16" s="11" t="s">
        <v>19</v>
      </c>
      <c r="S16" s="11" t="s">
        <v>20</v>
      </c>
      <c r="T16" s="11" t="s">
        <v>19</v>
      </c>
    </row>
    <row r="17" spans="8:20" x14ac:dyDescent="0.35">
      <c r="H17" s="30" t="s">
        <v>9</v>
      </c>
      <c r="I17" s="13">
        <v>400</v>
      </c>
      <c r="P17">
        <f>M11</f>
        <v>80</v>
      </c>
      <c r="Q17">
        <f>-I18+M22</f>
        <v>400</v>
      </c>
      <c r="S17">
        <f>L10</f>
        <v>90</v>
      </c>
      <c r="T17">
        <f>I17</f>
        <v>400</v>
      </c>
    </row>
    <row r="18" spans="8:20" ht="15" thickBot="1" x14ac:dyDescent="0.4">
      <c r="H18" s="31" t="s">
        <v>10</v>
      </c>
      <c r="I18" s="15">
        <v>-300</v>
      </c>
      <c r="P18">
        <f>P17-10</f>
        <v>70</v>
      </c>
      <c r="Q18" s="11">
        <f>Q17-($K$11*(P17-P18))</f>
        <v>340</v>
      </c>
      <c r="S18">
        <v>80</v>
      </c>
      <c r="T18">
        <f>T17-($K$10*(S17-S18))</f>
        <v>320</v>
      </c>
    </row>
    <row r="19" spans="8:20" x14ac:dyDescent="0.35">
      <c r="P19" s="11">
        <f t="shared" ref="P19:P22" si="0">P18-10</f>
        <v>60</v>
      </c>
      <c r="Q19" s="11">
        <f t="shared" ref="Q19:Q22" si="1">Q18-($K$11*(P18-P19))</f>
        <v>280</v>
      </c>
      <c r="S19">
        <v>70</v>
      </c>
      <c r="T19" s="11">
        <f t="shared" ref="T19:T22" si="2">T18-($K$10*(S18-S19))</f>
        <v>240</v>
      </c>
    </row>
    <row r="20" spans="8:20" x14ac:dyDescent="0.35">
      <c r="P20" s="11">
        <f t="shared" si="0"/>
        <v>50</v>
      </c>
      <c r="Q20" s="11">
        <f t="shared" si="1"/>
        <v>220</v>
      </c>
      <c r="S20">
        <v>60</v>
      </c>
      <c r="T20" s="11">
        <f t="shared" si="2"/>
        <v>160</v>
      </c>
    </row>
    <row r="21" spans="8:20" ht="15" thickBot="1" x14ac:dyDescent="0.4">
      <c r="P21" s="11">
        <f t="shared" si="0"/>
        <v>40</v>
      </c>
      <c r="Q21" s="11">
        <f t="shared" si="1"/>
        <v>160</v>
      </c>
      <c r="S21">
        <v>50</v>
      </c>
      <c r="T21" s="11">
        <f t="shared" si="2"/>
        <v>80</v>
      </c>
    </row>
    <row r="22" spans="8:20" ht="15" thickBot="1" x14ac:dyDescent="0.4">
      <c r="K22" s="52" t="s">
        <v>36</v>
      </c>
      <c r="L22" t="s">
        <v>21</v>
      </c>
      <c r="M22" s="63">
        <v>100</v>
      </c>
      <c r="P22" s="11">
        <f t="shared" si="0"/>
        <v>30</v>
      </c>
      <c r="Q22" s="11">
        <f t="shared" si="1"/>
        <v>100</v>
      </c>
      <c r="S22">
        <v>40</v>
      </c>
      <c r="T22" s="11">
        <f t="shared" si="2"/>
        <v>0</v>
      </c>
    </row>
    <row r="23" spans="8:20" x14ac:dyDescent="0.35">
      <c r="T23" s="11"/>
    </row>
    <row r="26" spans="8:20" x14ac:dyDescent="0.35">
      <c r="L26" s="52" t="s">
        <v>35</v>
      </c>
    </row>
    <row r="46" spans="12:12" x14ac:dyDescent="0.35">
      <c r="L46" s="52" t="s">
        <v>50</v>
      </c>
    </row>
    <row r="67" spans="1:11" ht="15" thickBot="1" x14ac:dyDescent="0.4"/>
    <row r="68" spans="1:11" x14ac:dyDescent="0.35">
      <c r="A68" s="64" t="s">
        <v>23</v>
      </c>
      <c r="B68" s="65"/>
      <c r="C68" s="65"/>
      <c r="D68" s="66"/>
    </row>
    <row r="69" spans="1:11" ht="15" thickBot="1" x14ac:dyDescent="0.4">
      <c r="A69" s="67"/>
      <c r="B69" s="68"/>
      <c r="C69" s="68"/>
      <c r="D69" s="69"/>
      <c r="F69" t="s">
        <v>51</v>
      </c>
    </row>
    <row r="72" spans="1:11" x14ac:dyDescent="0.35">
      <c r="G72" t="s">
        <v>27</v>
      </c>
      <c r="H72" t="s">
        <v>24</v>
      </c>
      <c r="I72" t="s">
        <v>25</v>
      </c>
      <c r="K72" t="s">
        <v>26</v>
      </c>
    </row>
    <row r="73" spans="1:11" x14ac:dyDescent="0.35">
      <c r="G73" s="37">
        <v>0</v>
      </c>
      <c r="H73" s="37">
        <v>0</v>
      </c>
      <c r="I73" s="37">
        <v>20</v>
      </c>
      <c r="J73" s="37"/>
      <c r="K73" s="38">
        <f>H73*1000/2160</f>
        <v>0</v>
      </c>
    </row>
    <row r="74" spans="1:11" x14ac:dyDescent="0.35">
      <c r="G74" s="37">
        <v>10</v>
      </c>
      <c r="H74" s="37">
        <v>0</v>
      </c>
      <c r="I74" s="37">
        <v>100</v>
      </c>
      <c r="J74" s="37"/>
      <c r="K74" s="38">
        <f t="shared" ref="K74:K82" si="3">H74*1000/2160</f>
        <v>0</v>
      </c>
    </row>
    <row r="75" spans="1:11" x14ac:dyDescent="0.35">
      <c r="G75" s="37">
        <v>20</v>
      </c>
      <c r="H75" s="37">
        <v>60</v>
      </c>
      <c r="I75" s="37">
        <v>160</v>
      </c>
      <c r="J75" s="37"/>
      <c r="K75" s="38">
        <f t="shared" si="3"/>
        <v>27.777777777777779</v>
      </c>
    </row>
    <row r="76" spans="1:11" x14ac:dyDescent="0.35">
      <c r="G76" s="37">
        <v>30</v>
      </c>
      <c r="H76" s="37">
        <v>120</v>
      </c>
      <c r="I76" s="37">
        <v>220</v>
      </c>
      <c r="J76" s="37"/>
      <c r="K76" s="38">
        <f t="shared" si="3"/>
        <v>55.555555555555557</v>
      </c>
    </row>
    <row r="77" spans="1:11" x14ac:dyDescent="0.35">
      <c r="G77" s="37">
        <v>40</v>
      </c>
      <c r="H77" s="37">
        <v>180</v>
      </c>
      <c r="I77" s="37">
        <v>280</v>
      </c>
      <c r="J77" s="37"/>
      <c r="K77" s="38">
        <f t="shared" si="3"/>
        <v>83.333333333333329</v>
      </c>
    </row>
    <row r="78" spans="1:11" x14ac:dyDescent="0.35">
      <c r="G78" s="37">
        <v>50</v>
      </c>
      <c r="H78" s="37">
        <v>240</v>
      </c>
      <c r="I78" s="37">
        <v>340</v>
      </c>
      <c r="J78" s="37"/>
      <c r="K78" s="38">
        <f t="shared" si="3"/>
        <v>111.11111111111111</v>
      </c>
    </row>
    <row r="79" spans="1:11" x14ac:dyDescent="0.35">
      <c r="G79" s="37">
        <v>60</v>
      </c>
      <c r="H79" s="37">
        <v>300</v>
      </c>
      <c r="I79" s="37">
        <v>400</v>
      </c>
      <c r="J79" s="37"/>
      <c r="K79" s="38">
        <f t="shared" si="3"/>
        <v>138.88888888888889</v>
      </c>
    </row>
    <row r="80" spans="1:11" x14ac:dyDescent="0.35">
      <c r="G80" s="37">
        <v>70</v>
      </c>
      <c r="H80" s="37">
        <v>300</v>
      </c>
      <c r="I80" s="37">
        <v>400</v>
      </c>
      <c r="J80" s="37"/>
      <c r="K80" s="38">
        <f t="shared" si="3"/>
        <v>138.88888888888889</v>
      </c>
    </row>
    <row r="81" spans="7:11" x14ac:dyDescent="0.35">
      <c r="G81" s="37">
        <v>80</v>
      </c>
      <c r="H81" s="37">
        <v>300</v>
      </c>
      <c r="I81" s="37">
        <v>400</v>
      </c>
      <c r="J81" s="37"/>
      <c r="K81" s="38">
        <f t="shared" si="3"/>
        <v>138.88888888888889</v>
      </c>
    </row>
    <row r="82" spans="7:11" x14ac:dyDescent="0.35">
      <c r="G82" s="37">
        <v>90</v>
      </c>
      <c r="H82" s="37">
        <v>300</v>
      </c>
      <c r="I82" s="37">
        <v>400</v>
      </c>
      <c r="J82" s="37"/>
      <c r="K82" s="38">
        <f t="shared" si="3"/>
        <v>138.88888888888889</v>
      </c>
    </row>
  </sheetData>
  <mergeCells count="4">
    <mergeCell ref="A3:D4"/>
    <mergeCell ref="E6:G6"/>
    <mergeCell ref="A13:D14"/>
    <mergeCell ref="A68:D6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topLeftCell="A28" zoomScaleNormal="100" workbookViewId="0">
      <selection activeCell="P28" sqref="P28"/>
    </sheetView>
  </sheetViews>
  <sheetFormatPr defaultRowHeight="14.5" x14ac:dyDescent="0.35"/>
  <cols>
    <col min="9" max="9" width="9.1796875" customWidth="1"/>
    <col min="10" max="10" width="12.81640625" bestFit="1" customWidth="1"/>
  </cols>
  <sheetData>
    <row r="1" spans="1:16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" thickBo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5">
      <c r="A3" s="64" t="s">
        <v>0</v>
      </c>
      <c r="B3" s="65"/>
      <c r="C3" s="65"/>
      <c r="D3" s="66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5" thickBot="1" x14ac:dyDescent="0.4">
      <c r="A4" s="67"/>
      <c r="B4" s="68"/>
      <c r="C4" s="68"/>
      <c r="D4" s="69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5" thickBot="1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5" thickBot="1" x14ac:dyDescent="0.4">
      <c r="A6" s="11"/>
      <c r="B6" s="11"/>
      <c r="C6" s="11"/>
      <c r="D6" s="11"/>
      <c r="E6" s="70" t="s">
        <v>1</v>
      </c>
      <c r="F6" s="71"/>
      <c r="G6" s="72"/>
      <c r="H6" s="11"/>
      <c r="I6" s="11"/>
      <c r="J6" s="11"/>
      <c r="K6" s="11"/>
      <c r="L6" s="11"/>
      <c r="M6" s="11"/>
      <c r="N6" s="11"/>
      <c r="O6" s="11"/>
      <c r="P6" s="11"/>
    </row>
    <row r="7" spans="1:16" ht="15" thickBot="1" x14ac:dyDescent="0.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15" thickBot="1" x14ac:dyDescent="0.4">
      <c r="A8" s="11"/>
      <c r="B8" s="11"/>
      <c r="C8" s="11"/>
      <c r="D8" s="11"/>
      <c r="E8" s="11"/>
      <c r="F8" s="11"/>
      <c r="G8" s="11"/>
      <c r="H8" s="21" t="s">
        <v>14</v>
      </c>
      <c r="I8" s="18" t="s">
        <v>2</v>
      </c>
      <c r="J8" s="40" t="s">
        <v>45</v>
      </c>
      <c r="K8" s="19" t="s">
        <v>4</v>
      </c>
      <c r="L8" s="20" t="s">
        <v>5</v>
      </c>
      <c r="M8" s="18" t="s">
        <v>4</v>
      </c>
      <c r="N8" s="20" t="s">
        <v>5</v>
      </c>
      <c r="O8" s="11"/>
      <c r="P8" s="11"/>
    </row>
    <row r="9" spans="1:16" ht="15.75" customHeight="1" thickTop="1" x14ac:dyDescent="0.35">
      <c r="A9" s="11"/>
      <c r="B9" s="11"/>
      <c r="C9" s="11"/>
      <c r="D9" s="11"/>
      <c r="E9" s="11"/>
      <c r="F9" s="11"/>
      <c r="G9" s="11"/>
      <c r="H9" s="22"/>
      <c r="I9" s="23"/>
      <c r="J9" s="25" t="s">
        <v>15</v>
      </c>
      <c r="K9" s="26" t="s">
        <v>8</v>
      </c>
      <c r="L9" s="27" t="s">
        <v>8</v>
      </c>
      <c r="M9" s="34" t="s">
        <v>22</v>
      </c>
      <c r="N9" s="27" t="s">
        <v>22</v>
      </c>
      <c r="O9" s="11"/>
      <c r="P9" s="11"/>
    </row>
    <row r="10" spans="1:16" s="11" customFormat="1" x14ac:dyDescent="0.35">
      <c r="H10" s="16">
        <v>1</v>
      </c>
      <c r="I10" s="39" t="s">
        <v>9</v>
      </c>
      <c r="J10" s="41">
        <v>3.5</v>
      </c>
      <c r="K10" s="42">
        <v>180</v>
      </c>
      <c r="L10" s="43">
        <v>60</v>
      </c>
      <c r="M10" s="35">
        <f t="shared" ref="M10:N13" si="0">K10+273.15</f>
        <v>453.15</v>
      </c>
      <c r="N10" s="43">
        <f t="shared" si="0"/>
        <v>333.15</v>
      </c>
    </row>
    <row r="11" spans="1:16" x14ac:dyDescent="0.35">
      <c r="A11" s="11"/>
      <c r="B11" s="11"/>
      <c r="C11" s="11"/>
      <c r="D11" s="11"/>
      <c r="E11" s="11"/>
      <c r="F11" s="11"/>
      <c r="G11" s="11"/>
      <c r="H11" s="16">
        <v>2</v>
      </c>
      <c r="I11" s="12" t="s">
        <v>9</v>
      </c>
      <c r="J11" s="41">
        <v>1.5</v>
      </c>
      <c r="K11" s="42">
        <v>140</v>
      </c>
      <c r="L11" s="43">
        <v>30</v>
      </c>
      <c r="M11" s="35">
        <f t="shared" si="0"/>
        <v>413.15</v>
      </c>
      <c r="N11" s="13">
        <f t="shared" si="0"/>
        <v>303.14999999999998</v>
      </c>
      <c r="O11" s="11"/>
      <c r="P11" s="11"/>
    </row>
    <row r="12" spans="1:16" s="11" customFormat="1" x14ac:dyDescent="0.35">
      <c r="H12" s="16">
        <v>3</v>
      </c>
      <c r="I12" s="12" t="s">
        <v>10</v>
      </c>
      <c r="J12" s="41">
        <v>2</v>
      </c>
      <c r="K12" s="41">
        <v>45</v>
      </c>
      <c r="L12" s="43">
        <v>115</v>
      </c>
      <c r="M12" s="35">
        <f t="shared" si="0"/>
        <v>318.14999999999998</v>
      </c>
      <c r="N12" s="43">
        <f t="shared" si="0"/>
        <v>388.15</v>
      </c>
    </row>
    <row r="13" spans="1:16" ht="15" thickBot="1" x14ac:dyDescent="0.4">
      <c r="A13" s="11"/>
      <c r="B13" s="11"/>
      <c r="C13" s="11"/>
      <c r="D13" s="11"/>
      <c r="E13" s="11"/>
      <c r="F13" s="11"/>
      <c r="G13" s="11"/>
      <c r="H13" s="17">
        <v>4</v>
      </c>
      <c r="I13" s="14" t="s">
        <v>10</v>
      </c>
      <c r="J13" s="44">
        <v>5</v>
      </c>
      <c r="K13" s="44">
        <v>70</v>
      </c>
      <c r="L13" s="45">
        <v>160</v>
      </c>
      <c r="M13" s="36">
        <f t="shared" si="0"/>
        <v>343.15</v>
      </c>
      <c r="N13" s="15">
        <f t="shared" si="0"/>
        <v>433.15</v>
      </c>
      <c r="O13" s="11"/>
      <c r="P13" s="11"/>
    </row>
    <row r="14" spans="1:16" ht="15" thickBot="1" x14ac:dyDescent="0.4"/>
    <row r="15" spans="1:16" x14ac:dyDescent="0.35">
      <c r="A15" s="64" t="s">
        <v>11</v>
      </c>
      <c r="B15" s="65"/>
      <c r="C15" s="65"/>
      <c r="D15" s="66"/>
    </row>
    <row r="16" spans="1:16" ht="15" thickBot="1" x14ac:dyDescent="0.4">
      <c r="A16" s="67"/>
      <c r="B16" s="68"/>
      <c r="C16" s="68"/>
      <c r="D16" s="69"/>
    </row>
    <row r="17" spans="2:15" x14ac:dyDescent="0.35">
      <c r="F17" s="52" t="s">
        <v>33</v>
      </c>
      <c r="H17" s="50" t="s">
        <v>28</v>
      </c>
      <c r="I17" s="51" t="s">
        <v>30</v>
      </c>
      <c r="N17" s="52" t="s">
        <v>36</v>
      </c>
    </row>
    <row r="18" spans="2:15" ht="15" thickBot="1" x14ac:dyDescent="0.4">
      <c r="H18" s="46">
        <v>1</v>
      </c>
      <c r="I18" s="47">
        <f>J10*(K10-L10)</f>
        <v>420</v>
      </c>
    </row>
    <row r="19" spans="2:15" ht="15" thickBot="1" x14ac:dyDescent="0.4">
      <c r="H19" s="46">
        <v>2</v>
      </c>
      <c r="I19" s="47">
        <f t="shared" ref="I19:I21" si="1">J11*(K11-L11)</f>
        <v>165</v>
      </c>
      <c r="J19" t="s">
        <v>31</v>
      </c>
      <c r="K19">
        <f>I18+I19</f>
        <v>585</v>
      </c>
      <c r="N19" t="s">
        <v>21</v>
      </c>
      <c r="O19" s="63">
        <v>95</v>
      </c>
    </row>
    <row r="20" spans="2:15" x14ac:dyDescent="0.35">
      <c r="H20" s="46">
        <v>3</v>
      </c>
      <c r="I20" s="47">
        <f>J12*(K12-L12)</f>
        <v>-140</v>
      </c>
      <c r="J20" t="s">
        <v>32</v>
      </c>
      <c r="K20">
        <f>-(I20+I21)</f>
        <v>590</v>
      </c>
    </row>
    <row r="21" spans="2:15" x14ac:dyDescent="0.35">
      <c r="H21" s="48">
        <v>4</v>
      </c>
      <c r="I21" s="49">
        <f t="shared" si="1"/>
        <v>-450</v>
      </c>
    </row>
    <row r="23" spans="2:15" ht="15" thickBot="1" x14ac:dyDescent="0.4"/>
    <row r="24" spans="2:15" x14ac:dyDescent="0.35">
      <c r="B24" s="52" t="s">
        <v>34</v>
      </c>
      <c r="C24" s="55"/>
      <c r="D24" s="76" t="s">
        <v>37</v>
      </c>
      <c r="E24" s="76"/>
      <c r="F24" s="53" t="s">
        <v>44</v>
      </c>
      <c r="G24" s="53" t="s">
        <v>46</v>
      </c>
      <c r="H24" s="53" t="str">
        <f>J8</f>
        <v>m.cp</v>
      </c>
      <c r="I24" s="54" t="s">
        <v>47</v>
      </c>
    </row>
    <row r="25" spans="2:15" x14ac:dyDescent="0.35">
      <c r="C25" s="56" t="s">
        <v>9</v>
      </c>
      <c r="D25" s="73" t="s">
        <v>38</v>
      </c>
      <c r="E25" s="73"/>
      <c r="F25" s="41">
        <f>180-140</f>
        <v>40</v>
      </c>
      <c r="G25" s="41">
        <v>1</v>
      </c>
      <c r="H25" s="41">
        <f>J10</f>
        <v>3.5</v>
      </c>
      <c r="I25" s="43">
        <f>F25*H25</f>
        <v>140</v>
      </c>
    </row>
    <row r="26" spans="2:15" x14ac:dyDescent="0.35">
      <c r="C26" s="56"/>
      <c r="D26" s="73" t="s">
        <v>39</v>
      </c>
      <c r="E26" s="73"/>
      <c r="F26" s="41">
        <f>140-60</f>
        <v>80</v>
      </c>
      <c r="G26" s="41">
        <v>1.2</v>
      </c>
      <c r="H26" s="58">
        <f>J10+J11</f>
        <v>5</v>
      </c>
      <c r="I26" s="43">
        <f t="shared" ref="I26:I31" si="2">F26*H26</f>
        <v>400</v>
      </c>
    </row>
    <row r="27" spans="2:15" x14ac:dyDescent="0.35">
      <c r="C27" s="56"/>
      <c r="D27" s="74" t="s">
        <v>40</v>
      </c>
      <c r="E27" s="74"/>
      <c r="F27" s="41">
        <f>60-30</f>
        <v>30</v>
      </c>
      <c r="G27" s="41">
        <v>2</v>
      </c>
      <c r="H27" s="41">
        <f>J11</f>
        <v>1.5</v>
      </c>
      <c r="I27" s="43">
        <f t="shared" si="2"/>
        <v>45</v>
      </c>
    </row>
    <row r="28" spans="2:15" x14ac:dyDescent="0.35">
      <c r="C28" s="56"/>
      <c r="D28" s="41"/>
      <c r="E28" s="41"/>
      <c r="F28" s="41"/>
      <c r="G28" s="41"/>
      <c r="H28" s="41"/>
      <c r="I28" s="43"/>
    </row>
    <row r="29" spans="2:15" x14ac:dyDescent="0.35">
      <c r="C29" s="56" t="s">
        <v>10</v>
      </c>
      <c r="D29" s="74" t="s">
        <v>41</v>
      </c>
      <c r="E29" s="74"/>
      <c r="F29" s="41">
        <f>160-115</f>
        <v>45</v>
      </c>
      <c r="G29" s="41">
        <v>4</v>
      </c>
      <c r="H29" s="41">
        <f>J13</f>
        <v>5</v>
      </c>
      <c r="I29" s="43">
        <f t="shared" si="2"/>
        <v>225</v>
      </c>
    </row>
    <row r="30" spans="2:15" x14ac:dyDescent="0.35">
      <c r="C30" s="56"/>
      <c r="D30" s="74" t="s">
        <v>42</v>
      </c>
      <c r="E30" s="74"/>
      <c r="F30" s="41">
        <f>115-70</f>
        <v>45</v>
      </c>
      <c r="G30" s="41">
        <v>3.4</v>
      </c>
      <c r="H30" s="58">
        <f>J13+J12</f>
        <v>7</v>
      </c>
      <c r="I30" s="43">
        <f t="shared" si="2"/>
        <v>315</v>
      </c>
    </row>
    <row r="31" spans="2:15" ht="15" thickBot="1" x14ac:dyDescent="0.4">
      <c r="C31" s="57"/>
      <c r="D31" s="75" t="s">
        <v>43</v>
      </c>
      <c r="E31" s="75"/>
      <c r="F31" s="44">
        <f>70-45</f>
        <v>25</v>
      </c>
      <c r="G31" s="44">
        <v>3</v>
      </c>
      <c r="H31" s="44">
        <f>J12</f>
        <v>2</v>
      </c>
      <c r="I31" s="45">
        <f t="shared" si="2"/>
        <v>50</v>
      </c>
    </row>
    <row r="35" spans="2:14" ht="15" thickBot="1" x14ac:dyDescent="0.4">
      <c r="B35" s="52" t="s">
        <v>35</v>
      </c>
      <c r="C35" t="s">
        <v>9</v>
      </c>
      <c r="E35" t="s">
        <v>10</v>
      </c>
    </row>
    <row r="36" spans="2:14" x14ac:dyDescent="0.35">
      <c r="C36" s="59" t="s">
        <v>48</v>
      </c>
      <c r="D36" s="60" t="s">
        <v>49</v>
      </c>
      <c r="E36" s="53" t="s">
        <v>48</v>
      </c>
      <c r="F36" s="54" t="s">
        <v>49</v>
      </c>
    </row>
    <row r="37" spans="2:14" x14ac:dyDescent="0.35">
      <c r="C37" s="35">
        <v>180</v>
      </c>
      <c r="D37" s="61">
        <f>K19</f>
        <v>585</v>
      </c>
      <c r="E37" s="41">
        <v>160</v>
      </c>
      <c r="F37" s="43">
        <f>K20+O19</f>
        <v>685</v>
      </c>
    </row>
    <row r="38" spans="2:14" x14ac:dyDescent="0.35">
      <c r="C38" s="35">
        <v>140</v>
      </c>
      <c r="D38" s="61">
        <f>D37-I25</f>
        <v>445</v>
      </c>
      <c r="E38" s="41">
        <v>115</v>
      </c>
      <c r="F38" s="43">
        <f>F37-I29</f>
        <v>460</v>
      </c>
    </row>
    <row r="39" spans="2:14" x14ac:dyDescent="0.35">
      <c r="C39" s="35">
        <v>60</v>
      </c>
      <c r="D39" s="61">
        <f>D38-I26</f>
        <v>45</v>
      </c>
      <c r="E39" s="41">
        <v>70</v>
      </c>
      <c r="F39" s="43">
        <f>F38-I30</f>
        <v>145</v>
      </c>
    </row>
    <row r="40" spans="2:14" ht="15" thickBot="1" x14ac:dyDescent="0.4">
      <c r="C40" s="36">
        <v>30</v>
      </c>
      <c r="D40" s="62">
        <f>D39-I27</f>
        <v>0</v>
      </c>
      <c r="E40" s="44">
        <v>45</v>
      </c>
      <c r="F40" s="45">
        <f>F39-I31</f>
        <v>95</v>
      </c>
    </row>
    <row r="42" spans="2:14" x14ac:dyDescent="0.35">
      <c r="N42" s="52" t="s">
        <v>50</v>
      </c>
    </row>
  </sheetData>
  <mergeCells count="10">
    <mergeCell ref="A15:D16"/>
    <mergeCell ref="A3:D4"/>
    <mergeCell ref="E6:G6"/>
    <mergeCell ref="D24:E24"/>
    <mergeCell ref="D25:E25"/>
    <mergeCell ref="D26:E26"/>
    <mergeCell ref="D27:E27"/>
    <mergeCell ref="D29:E29"/>
    <mergeCell ref="D30:E30"/>
    <mergeCell ref="D31:E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 1 </vt:lpstr>
      <vt:lpstr>Problem 2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Magdeldin Abdelwahed Mohamed</dc:creator>
  <cp:lastModifiedBy>Laukkanen Timo</cp:lastModifiedBy>
  <dcterms:created xsi:type="dcterms:W3CDTF">2017-10-17T12:02:22Z</dcterms:created>
  <dcterms:modified xsi:type="dcterms:W3CDTF">2021-11-26T16:06:11Z</dcterms:modified>
</cp:coreProperties>
</file>