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F:\TUTA 20\2-Menetelmäluennot\"/>
    </mc:Choice>
  </mc:AlternateContent>
  <xr:revisionPtr revIDLastSave="0" documentId="13_ncr:1_{9681F515-EE4F-4539-B524-507503CC72EB}" xr6:coauthVersionLast="45" xr6:coauthVersionMax="45" xr10:uidLastSave="{00000000-0000-0000-0000-000000000000}"/>
  <bookViews>
    <workbookView xWindow="-120" yWindow="-120" windowWidth="29040" windowHeight="15840" tabRatio="970" xr2:uid="{00000000-000D-0000-FFFF-FFFF00000000}"/>
  </bookViews>
  <sheets>
    <sheet name="Lasku 1" sheetId="135" r:id="rId1"/>
    <sheet name="Lasku 1 extra" sheetId="140" r:id="rId2"/>
    <sheet name="Lasku 2" sheetId="129" r:id="rId3"/>
    <sheet name="Lasku 3" sheetId="131" r:id="rId4"/>
    <sheet name="Lasku 4" sheetId="142" r:id="rId5"/>
    <sheet name="Lasku 4 jatkuu" sheetId="141" r:id="rId6"/>
  </sheets>
  <definedNames>
    <definedName name="_xlnm.Print_Area" localSheetId="0">'Lasku 1'!$A$1:$G$63</definedName>
    <definedName name="_xlnm.Print_Area" localSheetId="1">'Lasku 1 extra'!$A$1:$V$56</definedName>
    <definedName name="_xlnm.Print_Area" localSheetId="2">'Lasku 2'!$A$1:$I$46</definedName>
    <definedName name="_xlnm.Print_Area" localSheetId="3">'Lasku 3'!$A$1:$M$67</definedName>
    <definedName name="_xlnm.Print_Area" localSheetId="4">'Lasku 4'!$A$1:$L$50</definedName>
    <definedName name="_xlnm.Print_Area" localSheetId="5">'Lasku 4 jatkuu'!$A$1:$K$51</definedName>
    <definedName name="sencount" hidden="1">1</definedName>
    <definedName name="solver_adj" localSheetId="4" hidden="1">'Lasku 4 jatkuu'!$B$27:$H$27</definedName>
    <definedName name="solver_adj" localSheetId="5" hidden="1">'Lasku 4 jatkuu'!$B$27:$H$27</definedName>
    <definedName name="solver_cvg" localSheetId="4" hidden="1">0.0001</definedName>
    <definedName name="solver_cvg" localSheetId="5" hidden="1">0.0001</definedName>
    <definedName name="solver_drv" localSheetId="4" hidden="1">1</definedName>
    <definedName name="solver_drv" localSheetId="5" hidden="1">1</definedName>
    <definedName name="solver_est" localSheetId="4" hidden="1">1</definedName>
    <definedName name="solver_est" localSheetId="5" hidden="1">1</definedName>
    <definedName name="solver_itr" localSheetId="4" hidden="1">1000</definedName>
    <definedName name="solver_itr" localSheetId="5" hidden="1">100</definedName>
    <definedName name="solver_lhs1" localSheetId="4" hidden="1">'Lasku 4 jatkuu'!$I$18:$I$24</definedName>
    <definedName name="solver_lhs1" localSheetId="5" hidden="1">'Lasku 4 jatkuu'!$B$27:$H$27</definedName>
    <definedName name="solver_lhs2" localSheetId="4" hidden="1">'Lasku 4 jatkuu'!$B$27:$H$27</definedName>
    <definedName name="solver_lhs2" localSheetId="5" hidden="1">'Lasku 4 jatkuu'!$I$18:$I$24</definedName>
    <definedName name="solver_lin" localSheetId="4" hidden="1">1</definedName>
    <definedName name="solver_lin" localSheetId="5" hidden="1">2</definedName>
    <definedName name="solver_neg" localSheetId="4" hidden="1">1</definedName>
    <definedName name="solver_neg" localSheetId="5" hidden="1">1</definedName>
    <definedName name="solver_num" localSheetId="4" hidden="1">2</definedName>
    <definedName name="solver_num" localSheetId="5" hidden="1">2</definedName>
    <definedName name="solver_nwt" localSheetId="4" hidden="1">1</definedName>
    <definedName name="solver_nwt" localSheetId="5" hidden="1">1</definedName>
    <definedName name="solver_opt" localSheetId="4" hidden="1">'Lasku 4 jatkuu'!$I$27</definedName>
    <definedName name="solver_opt" localSheetId="5" hidden="1">'Lasku 4 jatkuu'!$I$27</definedName>
    <definedName name="solver_pre" localSheetId="4" hidden="1">0.000001</definedName>
    <definedName name="solver_pre" localSheetId="5" hidden="1">0.000001</definedName>
    <definedName name="solver_rel1" localSheetId="4" hidden="1">3</definedName>
    <definedName name="solver_rel1" localSheetId="5" hidden="1">4</definedName>
    <definedName name="solver_rel2" localSheetId="4" hidden="1">4</definedName>
    <definedName name="solver_rel2" localSheetId="5" hidden="1">3</definedName>
    <definedName name="solver_rhs1" localSheetId="4" hidden="1">'Lasku 4 jatkuu'!$K$18:$K$24</definedName>
    <definedName name="solver_rhs1" localSheetId="5" hidden="1">kokonaisluku</definedName>
    <definedName name="solver_rhs2" localSheetId="4" hidden="1">integer</definedName>
    <definedName name="solver_rhs2" localSheetId="5" hidden="1">'Lasku 4 jatkuu'!$K$18:$K$24</definedName>
    <definedName name="solver_scl" localSheetId="4" hidden="1">2</definedName>
    <definedName name="solver_scl" localSheetId="5" hidden="1">2</definedName>
    <definedName name="solver_sho" localSheetId="4" hidden="1">2</definedName>
    <definedName name="solver_sho" localSheetId="5" hidden="1">2</definedName>
    <definedName name="solver_tim" localSheetId="4" hidden="1">100</definedName>
    <definedName name="solver_tim" localSheetId="5" hidden="1">100</definedName>
    <definedName name="solver_tol" localSheetId="4" hidden="1">0.05</definedName>
    <definedName name="solver_tol" localSheetId="5" hidden="1">0.05</definedName>
    <definedName name="solver_typ" localSheetId="4" hidden="1">2</definedName>
    <definedName name="solver_typ" localSheetId="5" hidden="1">2</definedName>
    <definedName name="solver_val" localSheetId="4" hidden="1">0</definedName>
    <definedName name="solver_val" localSheetId="5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41" l="1"/>
  <c r="B33" i="141" s="1"/>
  <c r="I33" i="141" s="1"/>
  <c r="C32" i="141"/>
  <c r="I32" i="141" s="1"/>
  <c r="C33" i="141"/>
  <c r="D32" i="141"/>
  <c r="D33" i="141"/>
  <c r="E32" i="141"/>
  <c r="E33" i="141" s="1"/>
  <c r="F32" i="141"/>
  <c r="F33" i="141"/>
  <c r="G32" i="141"/>
  <c r="G33" i="141"/>
  <c r="H32" i="141"/>
  <c r="H33" i="141"/>
  <c r="I31" i="141"/>
  <c r="I27" i="141"/>
  <c r="I24" i="141"/>
  <c r="I23" i="141"/>
  <c r="I22" i="141"/>
  <c r="I21" i="141"/>
  <c r="I20" i="141"/>
  <c r="I19" i="141"/>
  <c r="I18" i="141"/>
  <c r="I11" i="142"/>
  <c r="B11" i="141"/>
  <c r="B12" i="141" s="1"/>
  <c r="C11" i="141"/>
  <c r="C13" i="141" s="1"/>
  <c r="D11" i="141"/>
  <c r="D12" i="141" s="1"/>
  <c r="E11" i="141"/>
  <c r="E13" i="141" s="1"/>
  <c r="F11" i="141"/>
  <c r="F13" i="141" s="1"/>
  <c r="G11" i="141"/>
  <c r="G12" i="141" s="1"/>
  <c r="H11" i="141"/>
  <c r="H13" i="141" s="1"/>
  <c r="I26" i="142"/>
  <c r="B27" i="142"/>
  <c r="C27" i="142"/>
  <c r="D27" i="142"/>
  <c r="I27" i="142" s="1"/>
  <c r="E27" i="142"/>
  <c r="F27" i="142"/>
  <c r="G27" i="142"/>
  <c r="H27" i="142"/>
  <c r="B10" i="135"/>
  <c r="C10" i="135"/>
  <c r="D10" i="135" s="1"/>
  <c r="E10" i="135"/>
  <c r="E11" i="135"/>
  <c r="F11" i="135" s="1"/>
  <c r="E12" i="135"/>
  <c r="E13" i="135"/>
  <c r="B35" i="135"/>
  <c r="C35" i="135"/>
  <c r="G35" i="135" s="1"/>
  <c r="B48" i="135"/>
  <c r="C48" i="135"/>
  <c r="F48" i="135" s="1"/>
  <c r="B21" i="135"/>
  <c r="C21" i="135"/>
  <c r="G21" i="135" s="1"/>
  <c r="B22" i="135"/>
  <c r="C22" i="135" s="1"/>
  <c r="E21" i="135"/>
  <c r="F21" i="135" s="1"/>
  <c r="E22" i="135"/>
  <c r="E23" i="135"/>
  <c r="E24" i="135"/>
  <c r="D21" i="135"/>
  <c r="D60" i="135"/>
  <c r="E32" i="131"/>
  <c r="F32" i="131" s="1"/>
  <c r="G32" i="131" s="1"/>
  <c r="E45" i="131"/>
  <c r="F45" i="131"/>
  <c r="G45" i="131" s="1"/>
  <c r="C32" i="129"/>
  <c r="B33" i="129" s="1"/>
  <c r="C33" i="129" s="1"/>
  <c r="G48" i="135"/>
  <c r="G10" i="135"/>
  <c r="D46" i="131"/>
  <c r="E46" i="131"/>
  <c r="D47" i="131" s="1"/>
  <c r="E47" i="131" s="1"/>
  <c r="B36" i="135"/>
  <c r="C36" i="135"/>
  <c r="D36" i="135" s="1"/>
  <c r="F35" i="135"/>
  <c r="D35" i="135"/>
  <c r="B11" i="135"/>
  <c r="C11" i="135" s="1"/>
  <c r="F10" i="135"/>
  <c r="B37" i="135"/>
  <c r="C37" i="135"/>
  <c r="F37" i="135" s="1"/>
  <c r="D48" i="131" l="1"/>
  <c r="E48" i="131" s="1"/>
  <c r="B34" i="129"/>
  <c r="C34" i="129" s="1"/>
  <c r="F22" i="135"/>
  <c r="B12" i="135"/>
  <c r="C12" i="135" s="1"/>
  <c r="G11" i="135"/>
  <c r="D11" i="135"/>
  <c r="G22" i="135"/>
  <c r="D22" i="135"/>
  <c r="B23" i="135"/>
  <c r="C23" i="135" s="1"/>
  <c r="G37" i="135"/>
  <c r="D37" i="135"/>
  <c r="F46" i="131"/>
  <c r="G46" i="131" s="1"/>
  <c r="B38" i="135"/>
  <c r="C38" i="135" s="1"/>
  <c r="F36" i="135"/>
  <c r="D32" i="129"/>
  <c r="E32" i="129" s="1"/>
  <c r="D33" i="129" s="1"/>
  <c r="E33" i="129" s="1"/>
  <c r="B49" i="135"/>
  <c r="C49" i="135" s="1"/>
  <c r="D33" i="131"/>
  <c r="E33" i="131" s="1"/>
  <c r="D13" i="141"/>
  <c r="C12" i="141"/>
  <c r="G36" i="135"/>
  <c r="B13" i="141"/>
  <c r="E12" i="141"/>
  <c r="D48" i="135"/>
  <c r="F12" i="141"/>
  <c r="G13" i="141"/>
  <c r="H12" i="141"/>
  <c r="D34" i="131" l="1"/>
  <c r="E34" i="131" s="1"/>
  <c r="F33" i="131"/>
  <c r="G33" i="131" s="1"/>
  <c r="D34" i="129"/>
  <c r="E34" i="129" s="1"/>
  <c r="B35" i="129"/>
  <c r="C35" i="129" s="1"/>
  <c r="D49" i="135"/>
  <c r="B50" i="135"/>
  <c r="C50" i="135" s="1"/>
  <c r="G49" i="135"/>
  <c r="F49" i="135"/>
  <c r="G12" i="135"/>
  <c r="D12" i="135"/>
  <c r="F12" i="135"/>
  <c r="B13" i="135"/>
  <c r="C13" i="135" s="1"/>
  <c r="D23" i="135"/>
  <c r="B24" i="135"/>
  <c r="C24" i="135" s="1"/>
  <c r="G23" i="135"/>
  <c r="F47" i="131"/>
  <c r="G47" i="131" s="1"/>
  <c r="F48" i="131" s="1"/>
  <c r="G48" i="131" s="1"/>
  <c r="F23" i="135"/>
  <c r="F38" i="135"/>
  <c r="F39" i="135" s="1"/>
  <c r="G38" i="135"/>
  <c r="G39" i="135" s="1"/>
  <c r="D38" i="135"/>
  <c r="D49" i="131"/>
  <c r="E49" i="131" s="1"/>
  <c r="G13" i="135" l="1"/>
  <c r="G14" i="135" s="1"/>
  <c r="D13" i="135"/>
  <c r="D14" i="135" s="1"/>
  <c r="F13" i="135"/>
  <c r="D50" i="131"/>
  <c r="E50" i="131" s="1"/>
  <c r="F49" i="131"/>
  <c r="G49" i="131" s="1"/>
  <c r="D16" i="135"/>
  <c r="F14" i="135"/>
  <c r="D41" i="135"/>
  <c r="D39" i="135"/>
  <c r="B51" i="135"/>
  <c r="C51" i="135" s="1"/>
  <c r="D50" i="135"/>
  <c r="G50" i="135"/>
  <c r="F50" i="135"/>
  <c r="D40" i="135"/>
  <c r="G24" i="135"/>
  <c r="G25" i="135" s="1"/>
  <c r="D24" i="135"/>
  <c r="F24" i="135"/>
  <c r="F25" i="135" s="1"/>
  <c r="F34" i="131"/>
  <c r="G34" i="131" s="1"/>
  <c r="D35" i="131"/>
  <c r="E35" i="131" s="1"/>
  <c r="B36" i="129"/>
  <c r="C36" i="129" s="1"/>
  <c r="D35" i="129"/>
  <c r="E35" i="129" s="1"/>
  <c r="F52" i="135" l="1"/>
  <c r="B37" i="129"/>
  <c r="C37" i="129" s="1"/>
  <c r="D37" i="129" s="1"/>
  <c r="E37" i="129" s="1"/>
  <c r="E38" i="129" s="1"/>
  <c r="D36" i="129"/>
  <c r="E36" i="129" s="1"/>
  <c r="D15" i="135"/>
  <c r="G51" i="135"/>
  <c r="G52" i="135" s="1"/>
  <c r="D51" i="135"/>
  <c r="D53" i="135" s="1"/>
  <c r="F51" i="135"/>
  <c r="F35" i="131"/>
  <c r="G35" i="131" s="1"/>
  <c r="D36" i="131"/>
  <c r="E36" i="131" s="1"/>
  <c r="D25" i="135"/>
  <c r="D26" i="135"/>
  <c r="F50" i="131"/>
  <c r="G50" i="131" s="1"/>
  <c r="D51" i="131"/>
  <c r="E51" i="131" s="1"/>
  <c r="D27" i="135"/>
  <c r="D54" i="135" l="1"/>
  <c r="D37" i="131"/>
  <c r="E37" i="131" s="1"/>
  <c r="F36" i="131"/>
  <c r="G36" i="131" s="1"/>
  <c r="D52" i="135"/>
  <c r="F51" i="131"/>
  <c r="G51" i="131" s="1"/>
  <c r="D52" i="131"/>
  <c r="E52" i="131" s="1"/>
  <c r="F52" i="131" l="1"/>
  <c r="G52" i="131" s="1"/>
  <c r="E53" i="131"/>
  <c r="D38" i="131"/>
  <c r="E38" i="131" s="1"/>
  <c r="F37" i="131"/>
  <c r="G37" i="131" s="1"/>
  <c r="F38" i="131" l="1"/>
  <c r="G38" i="131" s="1"/>
  <c r="D39" i="131"/>
  <c r="E39" i="131" s="1"/>
  <c r="G54" i="131"/>
  <c r="G53" i="131"/>
  <c r="F39" i="131" l="1"/>
  <c r="G39" i="131" s="1"/>
  <c r="E40" i="131"/>
  <c r="G41" i="131" l="1"/>
  <c r="G40" i="1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tarkkala</author>
    <author>Mikko Tarkkala</author>
  </authors>
  <commentList>
    <comment ref="F21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=3-18</t>
        </r>
      </text>
    </comment>
    <comment ref="D23" authorId="1" shapeId="0" xr:uid="{00000000-0006-0000-0000-000002000000}">
      <text>
        <r>
          <rPr>
            <b/>
            <sz val="12"/>
            <color indexed="81"/>
            <rFont val="Tahoma"/>
            <family val="2"/>
          </rPr>
          <t>Odottelua 11 t., käsittelyä 10 t.</t>
        </r>
      </text>
    </comment>
    <comment ref="G23" authorId="0" shapeId="0" xr:uid="{00000000-0006-0000-0000-000003000000}">
      <text>
        <r>
          <rPr>
            <b/>
            <sz val="12"/>
            <color indexed="81"/>
            <rFont val="Tahoma"/>
            <family val="2"/>
          </rPr>
          <t>=21-6</t>
        </r>
      </text>
    </comment>
    <comment ref="D25" authorId="0" shapeId="0" xr:uid="{00000000-0006-0000-0000-000004000000}">
      <text>
        <r>
          <rPr>
            <b/>
            <sz val="12"/>
            <color indexed="81"/>
            <rFont val="Tahoma"/>
            <family val="2"/>
          </rPr>
          <t>=(3+11+21+35)/4</t>
        </r>
      </text>
    </comment>
    <comment ref="G25" authorId="0" shapeId="0" xr:uid="{00000000-0006-0000-0000-000005000000}">
      <text>
        <r>
          <rPr>
            <b/>
            <sz val="12"/>
            <color indexed="81"/>
            <rFont val="Tahoma"/>
            <family val="2"/>
          </rPr>
          <t>=(0+0+15+21)/4</t>
        </r>
      </text>
    </comment>
    <comment ref="D26" authorId="0" shapeId="0" xr:uid="{00000000-0006-0000-0000-000006000000}">
      <text>
        <r>
          <rPr>
            <b/>
            <sz val="12"/>
            <color indexed="81"/>
            <rFont val="Tahoma"/>
            <family val="2"/>
          </rPr>
          <t>=(3+11+21+35)/35</t>
        </r>
      </text>
    </comment>
    <comment ref="D27" authorId="0" shapeId="0" xr:uid="{00000000-0006-0000-0000-000007000000}">
      <text>
        <r>
          <rPr>
            <b/>
            <sz val="12"/>
            <color indexed="81"/>
            <rFont val="Tahoma"/>
            <family val="2"/>
          </rPr>
          <t>=(MAX(3¤18)+MAX(11¤20)+MAX(21¤6)+MAX(35¤14))/35</t>
        </r>
      </text>
    </comment>
    <comment ref="A48" authorId="0" shapeId="0" xr:uid="{00000000-0006-0000-0000-000008000000}">
      <text>
        <r>
          <rPr>
            <b/>
            <sz val="12"/>
            <color indexed="81"/>
            <rFont val="Tahoma"/>
            <family val="2"/>
          </rPr>
          <t>CR-suhdelukujen perusteella
työ C on "kriittisin"
(=jäljellä oleva aika/käsittelyaika)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 Tarkkala</author>
  </authors>
  <commentList>
    <comment ref="D37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>Työ voidaan aloittaa vaiheessa 2
vasta kun työn vaihe 1 on
kokonaan tehty ja vaihe 2
on vapautunut edellisestä työstä.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 Tarkkala</author>
  </authors>
  <commentList>
    <comment ref="H12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>Sijoitetaan 1. työntekijä
työskentelemään Ma-Pe
koska tarve on suurin
(viiden peräkkäisen päivän
tarpeiden summa suurin).</t>
        </r>
      </text>
    </comment>
    <comment ref="H13" authorId="0" shapeId="0" xr:uid="{00000000-0006-0000-0400-000002000000}">
      <text>
        <r>
          <rPr>
            <b/>
            <sz val="12"/>
            <color indexed="81"/>
            <rFont val="Tahoma"/>
            <family val="2"/>
          </rPr>
          <t>Vähennetään 1.työn-
tekijän työpanos päivä-
kohtaisista tarpeista eli
esim. sunnuntaille
tarvitaan edelleen 3
työntekijää.</t>
        </r>
      </text>
    </comment>
  </commentList>
</comments>
</file>

<file path=xl/sharedStrings.xml><?xml version="1.0" encoding="utf-8"?>
<sst xmlns="http://schemas.openxmlformats.org/spreadsheetml/2006/main" count="430" uniqueCount="113">
  <si>
    <t>Kokonaistarve</t>
  </si>
  <si>
    <t>Työ</t>
  </si>
  <si>
    <t>Vaihe 1</t>
  </si>
  <si>
    <t>Vaihe 2</t>
  </si>
  <si>
    <t>Osasto 1 (vrk)</t>
  </si>
  <si>
    <t>Osasto 2 (vrk)</t>
  </si>
  <si>
    <t>Päivä</t>
  </si>
  <si>
    <t>Maanantai</t>
  </si>
  <si>
    <t>Tiistai</t>
  </si>
  <si>
    <t>Keskiviikko</t>
  </si>
  <si>
    <t>Torstai</t>
  </si>
  <si>
    <t>Perjantai</t>
  </si>
  <si>
    <t>Lauantai</t>
  </si>
  <si>
    <t>Sunnuntai</t>
  </si>
  <si>
    <t>Lähtötiedot</t>
  </si>
  <si>
    <t>Gant-kaavio</t>
  </si>
  <si>
    <t>Koneiden käyttö</t>
  </si>
  <si>
    <t>Total</t>
  </si>
  <si>
    <t>Osasto 1</t>
  </si>
  <si>
    <t>Osasto 2</t>
  </si>
  <si>
    <t>Osasto 1 - Alku</t>
  </si>
  <si>
    <t>Osasto 1 - Loppu</t>
  </si>
  <si>
    <t>Osasto 2 - Alku</t>
  </si>
  <si>
    <t>Osasto 2 - Loppu</t>
  </si>
  <si>
    <t>Ka.</t>
  </si>
  <si>
    <t>Kokonaistuotantoaika</t>
  </si>
  <si>
    <t>Työntekijä 1</t>
  </si>
  <si>
    <t>X</t>
  </si>
  <si>
    <t>Työntekijä 2</t>
  </si>
  <si>
    <t>Työntekijä 3</t>
  </si>
  <si>
    <t>Työntekijä 4</t>
  </si>
  <si>
    <t>Työntekijä 5</t>
  </si>
  <si>
    <t>Työntekijä 6</t>
  </si>
  <si>
    <t>Työntekijä 7</t>
  </si>
  <si>
    <t>Yhteensä</t>
  </si>
  <si>
    <t>Tarve vielä</t>
  </si>
  <si>
    <t>Ylimääräisiä</t>
  </si>
  <si>
    <t>(minimoi kokonaistuotantoajan kahden koneen tapauksessa)</t>
  </si>
  <si>
    <t>FCFS</t>
  </si>
  <si>
    <t>SPT</t>
  </si>
  <si>
    <t>EDD</t>
  </si>
  <si>
    <t>CR</t>
  </si>
  <si>
    <t>A</t>
  </si>
  <si>
    <t>B</t>
  </si>
  <si>
    <t>C</t>
  </si>
  <si>
    <t>D</t>
  </si>
  <si>
    <t>Sääntö</t>
  </si>
  <si>
    <t>Järjestys</t>
  </si>
  <si>
    <t>Myöhästymiset</t>
  </si>
  <si>
    <t>työstöaika</t>
  </si>
  <si>
    <t>viivästyminen</t>
  </si>
  <si>
    <t>lukumäärä</t>
  </si>
  <si>
    <t>maksimi</t>
  </si>
  <si>
    <t>Työstö-</t>
  </si>
  <si>
    <t>Määrä-</t>
  </si>
  <si>
    <t>Alku</t>
  </si>
  <si>
    <t>Loppu</t>
  </si>
  <si>
    <t>aika</t>
  </si>
  <si>
    <t>A-B-C-D</t>
  </si>
  <si>
    <t>D-B-C-A</t>
  </si>
  <si>
    <t>C-A-D-B</t>
  </si>
  <si>
    <t>C-A-B-D</t>
  </si>
  <si>
    <t>Käsittelyaika (tuntia)</t>
  </si>
  <si>
    <t>Tuntia</t>
  </si>
  <si>
    <t>myöhässä</t>
  </si>
  <si>
    <t>töiden määrä</t>
  </si>
  <si>
    <t>Luvattu toimitusaika (t)</t>
  </si>
  <si>
    <t>Ka.työstöaika</t>
  </si>
  <si>
    <t xml:space="preserve">C ( 0,6 &lt;= 6/10) </t>
  </si>
  <si>
    <t xml:space="preserve">A ( 1,0 &lt;= 14/14) </t>
  </si>
  <si>
    <t xml:space="preserve">B ( 2,5 &lt;= 20/8) </t>
  </si>
  <si>
    <t xml:space="preserve">D ( 6,0 &lt;= 18/3) </t>
  </si>
  <si>
    <r>
      <t xml:space="preserve">Työ        </t>
    </r>
    <r>
      <rPr>
        <sz val="11"/>
        <rFont val="Arial"/>
        <family val="2"/>
      </rPr>
      <t>(saapumisjärjestys)</t>
    </r>
  </si>
  <si>
    <t>Käsittely</t>
  </si>
  <si>
    <t>Työjärjestys kokonaistuotantoajan minimoinnin mukaan (Johnson)</t>
  </si>
  <si>
    <t>aikaisessa</t>
  </si>
  <si>
    <t>Keskimääräinen töiden lukumäärä systeemissä (WIP)</t>
  </si>
  <si>
    <t>Keskimääräinen töiden lukumäärä "yrityksessä" (total)</t>
  </si>
  <si>
    <t>RHS</t>
  </si>
  <si>
    <t>Ma-Pe</t>
  </si>
  <si>
    <t>Ti-La</t>
  </si>
  <si>
    <t>Ke-Su</t>
  </si>
  <si>
    <t>To-Ma</t>
  </si>
  <si>
    <t>Pe-Ti</t>
  </si>
  <si>
    <t>La-Ke</t>
  </si>
  <si>
    <t>Su-To</t>
  </si>
  <si>
    <t>=&gt;</t>
  </si>
  <si>
    <t>Työntekijöitä</t>
  </si>
  <si>
    <t>Työpäivät</t>
  </si>
  <si>
    <t>Vuoromäärät</t>
  </si>
  <si>
    <t>Ma tarve</t>
  </si>
  <si>
    <t>Ke tarve</t>
  </si>
  <si>
    <t>To tarve</t>
  </si>
  <si>
    <t>Pe tarve</t>
  </si>
  <si>
    <t>La tarve</t>
  </si>
  <si>
    <t>Su tarve</t>
  </si>
  <si>
    <t>Ti tarve</t>
  </si>
  <si>
    <t>Vaihe 1 - Alku</t>
  </si>
  <si>
    <t>Vaihe 1 - Loppu</t>
  </si>
  <si>
    <t>Vaihe 2 - Alku</t>
  </si>
  <si>
    <t>Vaihe 2 - Loppu</t>
  </si>
  <si>
    <t>Os.1</t>
  </si>
  <si>
    <t>Os.2</t>
  </si>
  <si>
    <t>E</t>
  </si>
  <si>
    <t>F</t>
  </si>
  <si>
    <t>Johnsonin algoritmi -järjestys (E-A-B-D-C-F)</t>
  </si>
  <si>
    <t>Onnistuu siis hyvällä työjärjestyksellä!</t>
  </si>
  <si>
    <t>Optimoimalla:</t>
  </si>
  <si>
    <t>Käsin "apulaskimella":</t>
  </si>
  <si>
    <t>Optimoinnin tulos (useista mahdollisuuksista johtuen hieman erilainen kuin käsin tehty):</t>
  </si>
  <si>
    <t>G</t>
  </si>
  <si>
    <t>H</t>
  </si>
  <si>
    <t>Työjärjestys osaston 1 SPT:n mukaan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</si>
</sst>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2"/>
      <color indexed="81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>
      <protection locked="0"/>
    </xf>
  </cellStyleXfs>
  <cellXfs count="27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/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1" fontId="1" fillId="2" borderId="9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2" fontId="6" fillId="4" borderId="2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4" fillId="5" borderId="16" xfId="0" applyFont="1" applyFill="1" applyBorder="1" applyAlignment="1">
      <alignment horizontal="right"/>
    </xf>
    <xf numFmtId="1" fontId="4" fillId="5" borderId="18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26" xfId="0" applyFont="1" applyFill="1" applyBorder="1" applyAlignment="1">
      <alignment horizontal="left"/>
    </xf>
    <xf numFmtId="1" fontId="3" fillId="2" borderId="2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left" indent="1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0" fillId="2" borderId="2" xfId="0" applyFill="1" applyBorder="1"/>
    <xf numFmtId="0" fontId="4" fillId="3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14" fillId="2" borderId="40" xfId="0" applyNumberFormat="1" applyFont="1" applyFill="1" applyBorder="1" applyAlignment="1">
      <alignment horizontal="center"/>
    </xf>
    <xf numFmtId="2" fontId="14" fillId="2" borderId="39" xfId="0" applyNumberFormat="1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2" fontId="14" fillId="2" borderId="23" xfId="0" applyNumberFormat="1" applyFont="1" applyFill="1" applyBorder="1" applyAlignment="1">
      <alignment horizontal="center"/>
    </xf>
    <xf numFmtId="2" fontId="14" fillId="2" borderId="24" xfId="0" applyNumberFormat="1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4" fillId="2" borderId="21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7" fillId="2" borderId="0" xfId="0" applyFont="1" applyFill="1"/>
    <xf numFmtId="0" fontId="0" fillId="2" borderId="41" xfId="0" applyFill="1" applyBorder="1"/>
    <xf numFmtId="0" fontId="3" fillId="3" borderId="27" xfId="0" applyFont="1" applyFill="1" applyBorder="1" applyAlignment="1">
      <alignment horizontal="center" vertical="top" wrapText="1"/>
    </xf>
    <xf numFmtId="0" fontId="3" fillId="6" borderId="42" xfId="0" applyFont="1" applyFill="1" applyBorder="1" applyAlignment="1">
      <alignment horizontal="center" vertical="top" wrapText="1"/>
    </xf>
    <xf numFmtId="0" fontId="3" fillId="9" borderId="42" xfId="0" applyFont="1" applyFill="1" applyBorder="1" applyAlignment="1">
      <alignment horizontal="center" vertical="top" wrapText="1"/>
    </xf>
    <xf numFmtId="0" fontId="3" fillId="9" borderId="8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164" fontId="6" fillId="4" borderId="15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2" fontId="4" fillId="7" borderId="19" xfId="0" applyNumberFormat="1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left" indent="1"/>
    </xf>
    <xf numFmtId="0" fontId="3" fillId="2" borderId="40" xfId="0" applyFont="1" applyFill="1" applyBorder="1" applyAlignment="1">
      <alignment horizontal="left" indent="1"/>
    </xf>
    <xf numFmtId="0" fontId="3" fillId="2" borderId="23" xfId="0" applyFont="1" applyFill="1" applyBorder="1" applyAlignment="1">
      <alignment horizontal="left" indent="1"/>
    </xf>
    <xf numFmtId="0" fontId="3" fillId="2" borderId="38" xfId="0" applyFont="1" applyFill="1" applyBorder="1" applyAlignment="1">
      <alignment horizontal="center"/>
    </xf>
    <xf numFmtId="2" fontId="14" fillId="2" borderId="37" xfId="0" applyNumberFormat="1" applyFont="1" applyFill="1" applyBorder="1" applyAlignment="1">
      <alignment horizontal="center"/>
    </xf>
    <xf numFmtId="2" fontId="14" fillId="2" borderId="38" xfId="0" applyNumberFormat="1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1" fontId="3" fillId="6" borderId="27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3" fillId="4" borderId="27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2" fontId="10" fillId="2" borderId="40" xfId="0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 vertical="top" wrapText="1"/>
    </xf>
    <xf numFmtId="0" fontId="14" fillId="2" borderId="0" xfId="0" applyFont="1" applyFill="1"/>
    <xf numFmtId="0" fontId="6" fillId="10" borderId="37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2" fontId="6" fillId="10" borderId="23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2" fontId="6" fillId="11" borderId="15" xfId="0" applyNumberFormat="1" applyFont="1" applyFill="1" applyBorder="1" applyAlignment="1">
      <alignment horizontal="center"/>
    </xf>
    <xf numFmtId="2" fontId="6" fillId="12" borderId="15" xfId="0" applyNumberFormat="1" applyFont="1" applyFill="1" applyBorder="1" applyAlignment="1">
      <alignment horizontal="center"/>
    </xf>
    <xf numFmtId="0" fontId="6" fillId="12" borderId="38" xfId="0" applyFont="1" applyFill="1" applyBorder="1" applyAlignment="1">
      <alignment horizontal="center"/>
    </xf>
    <xf numFmtId="0" fontId="6" fillId="12" borderId="24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left"/>
    </xf>
    <xf numFmtId="0" fontId="19" fillId="2" borderId="28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center"/>
    </xf>
    <xf numFmtId="0" fontId="7" fillId="2" borderId="47" xfId="0" quotePrefix="1" applyFont="1" applyFill="1" applyBorder="1" applyAlignment="1">
      <alignment horizontal="center"/>
    </xf>
    <xf numFmtId="0" fontId="19" fillId="3" borderId="49" xfId="0" applyFont="1" applyFill="1" applyBorder="1"/>
    <xf numFmtId="0" fontId="7" fillId="2" borderId="50" xfId="0" applyFont="1" applyFill="1" applyBorder="1" applyAlignment="1">
      <alignment horizontal="center"/>
    </xf>
    <xf numFmtId="0" fontId="7" fillId="2" borderId="49" xfId="0" quotePrefix="1" applyFont="1" applyFill="1" applyBorder="1" applyAlignment="1">
      <alignment horizontal="center"/>
    </xf>
    <xf numFmtId="0" fontId="19" fillId="3" borderId="49" xfId="0" applyFont="1" applyFill="1" applyBorder="1" applyAlignment="1">
      <alignment horizontal="left"/>
    </xf>
    <xf numFmtId="0" fontId="19" fillId="3" borderId="51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center"/>
    </xf>
    <xf numFmtId="0" fontId="7" fillId="2" borderId="51" xfId="0" quotePrefix="1" applyFont="1" applyFill="1" applyBorder="1" applyAlignment="1">
      <alignment horizontal="center"/>
    </xf>
    <xf numFmtId="0" fontId="19" fillId="2" borderId="0" xfId="0" applyFont="1" applyFill="1"/>
    <xf numFmtId="1" fontId="1" fillId="2" borderId="5" xfId="0" applyNumberFormat="1" applyFont="1" applyFill="1" applyBorder="1" applyAlignment="1">
      <alignment horizontal="center"/>
    </xf>
    <xf numFmtId="1" fontId="1" fillId="2" borderId="53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54" xfId="0" applyNumberFormat="1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9" fillId="2" borderId="0" xfId="0" applyFont="1" applyFill="1" applyBorder="1"/>
    <xf numFmtId="0" fontId="7" fillId="6" borderId="7" xfId="1" applyFont="1" applyFill="1" applyBorder="1" applyAlignment="1">
      <alignment horizontal="center"/>
      <protection locked="0"/>
    </xf>
    <xf numFmtId="1" fontId="7" fillId="6" borderId="42" xfId="1" applyNumberFormat="1" applyFont="1" applyFill="1" applyBorder="1" applyAlignment="1">
      <alignment horizontal="center"/>
      <protection locked="0"/>
    </xf>
    <xf numFmtId="0" fontId="7" fillId="6" borderId="42" xfId="1" applyFont="1" applyFill="1" applyBorder="1" applyAlignment="1">
      <alignment horizontal="center"/>
      <protection locked="0"/>
    </xf>
    <xf numFmtId="0" fontId="7" fillId="6" borderId="8" xfId="1" applyFont="1" applyFill="1" applyBorder="1" applyAlignment="1">
      <alignment horizontal="center"/>
      <protection locked="0"/>
    </xf>
    <xf numFmtId="0" fontId="19" fillId="2" borderId="16" xfId="0" applyFont="1" applyFill="1" applyBorder="1" applyAlignment="1">
      <alignment horizontal="left"/>
    </xf>
    <xf numFmtId="0" fontId="23" fillId="11" borderId="16" xfId="0" applyFont="1" applyFill="1" applyBorder="1" applyAlignment="1">
      <alignment horizontal="center" vertical="top" wrapText="1"/>
    </xf>
    <xf numFmtId="0" fontId="23" fillId="11" borderId="17" xfId="0" applyFont="1" applyFill="1" applyBorder="1" applyAlignment="1">
      <alignment horizontal="center" vertical="top" wrapText="1"/>
    </xf>
    <xf numFmtId="0" fontId="23" fillId="11" borderId="18" xfId="0" applyFont="1" applyFill="1" applyBorder="1" applyAlignment="1">
      <alignment horizontal="center" vertical="top" wrapText="1"/>
    </xf>
    <xf numFmtId="0" fontId="5" fillId="13" borderId="20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0" fillId="2" borderId="56" xfId="0" applyFill="1" applyBorder="1"/>
    <xf numFmtId="0" fontId="15" fillId="2" borderId="0" xfId="0" applyFont="1" applyFill="1"/>
    <xf numFmtId="0" fontId="5" fillId="1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/>
    </xf>
    <xf numFmtId="0" fontId="20" fillId="9" borderId="47" xfId="0" applyFont="1" applyFill="1" applyBorder="1" applyAlignment="1">
      <alignment horizontal="center"/>
    </xf>
    <xf numFmtId="0" fontId="20" fillId="9" borderId="49" xfId="0" applyFont="1" applyFill="1" applyBorder="1" applyAlignment="1">
      <alignment horizontal="center"/>
    </xf>
    <xf numFmtId="0" fontId="20" fillId="9" borderId="51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0" fontId="24" fillId="2" borderId="0" xfId="0" applyFont="1" applyFill="1"/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15" fillId="5" borderId="31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15" fillId="14" borderId="31" xfId="0" applyFont="1" applyFill="1" applyBorder="1" applyAlignment="1">
      <alignment horizontal="center" vertical="center"/>
    </xf>
    <xf numFmtId="0" fontId="15" fillId="14" borderId="30" xfId="0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horizontal="center" vertical="center"/>
    </xf>
    <xf numFmtId="0" fontId="15" fillId="15" borderId="31" xfId="0" applyFont="1" applyFill="1" applyBorder="1" applyAlignment="1">
      <alignment horizontal="center" vertical="center"/>
    </xf>
    <xf numFmtId="0" fontId="15" fillId="15" borderId="30" xfId="0" applyFont="1" applyFill="1" applyBorder="1" applyAlignment="1">
      <alignment horizontal="center" vertical="center"/>
    </xf>
    <xf numFmtId="0" fontId="15" fillId="15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5" fillId="16" borderId="31" xfId="0" applyFont="1" applyFill="1" applyBorder="1" applyAlignment="1">
      <alignment horizontal="center" vertical="center"/>
    </xf>
    <xf numFmtId="0" fontId="15" fillId="16" borderId="30" xfId="0" applyFont="1" applyFill="1" applyBorder="1" applyAlignment="1">
      <alignment horizontal="center" vertical="center"/>
    </xf>
    <xf numFmtId="0" fontId="15" fillId="16" borderId="19" xfId="0" applyFont="1" applyFill="1" applyBorder="1" applyAlignment="1">
      <alignment horizontal="center" vertical="center"/>
    </xf>
    <xf numFmtId="0" fontId="15" fillId="17" borderId="31" xfId="0" applyFont="1" applyFill="1" applyBorder="1" applyAlignment="1">
      <alignment horizontal="center" vertical="center"/>
    </xf>
    <xf numFmtId="0" fontId="15" fillId="17" borderId="19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17" borderId="30" xfId="0" applyFont="1" applyFill="1" applyBorder="1" applyAlignment="1">
      <alignment horizontal="center" vertical="center"/>
    </xf>
    <xf numFmtId="0" fontId="17" fillId="18" borderId="31" xfId="0" applyFont="1" applyFill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/>
    </xf>
    <xf numFmtId="0" fontId="17" fillId="17" borderId="31" xfId="0" applyFont="1" applyFill="1" applyBorder="1" applyAlignment="1">
      <alignment horizontal="center" vertical="center"/>
    </xf>
    <xf numFmtId="0" fontId="17" fillId="17" borderId="19" xfId="0" applyFont="1" applyFill="1" applyBorder="1" applyAlignment="1">
      <alignment horizontal="center" vertical="center"/>
    </xf>
    <xf numFmtId="0" fontId="17" fillId="18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17" borderId="30" xfId="0" applyFont="1" applyFill="1" applyBorder="1" applyAlignment="1">
      <alignment horizontal="center" vertical="center"/>
    </xf>
    <xf numFmtId="0" fontId="17" fillId="19" borderId="31" xfId="0" applyFont="1" applyFill="1" applyBorder="1" applyAlignment="1">
      <alignment horizontal="center" vertical="center"/>
    </xf>
    <xf numFmtId="0" fontId="17" fillId="19" borderId="30" xfId="0" applyFont="1" applyFill="1" applyBorder="1" applyAlignment="1">
      <alignment horizontal="center" vertical="center"/>
    </xf>
    <xf numFmtId="0" fontId="17" fillId="19" borderId="19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20" borderId="31" xfId="0" applyFont="1" applyFill="1" applyBorder="1" applyAlignment="1">
      <alignment horizontal="center" vertical="center"/>
    </xf>
    <xf numFmtId="0" fontId="17" fillId="20" borderId="30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1" borderId="31" xfId="0" applyFont="1" applyFill="1" applyBorder="1" applyAlignment="1">
      <alignment horizontal="center" vertical="center"/>
    </xf>
    <xf numFmtId="0" fontId="17" fillId="21" borderId="30" xfId="0" applyFont="1" applyFill="1" applyBorder="1" applyAlignment="1">
      <alignment horizontal="center" vertical="center"/>
    </xf>
    <xf numFmtId="0" fontId="17" fillId="21" borderId="19" xfId="0" applyFont="1" applyFill="1" applyBorder="1" applyAlignment="1">
      <alignment horizontal="center" vertical="center"/>
    </xf>
    <xf numFmtId="0" fontId="17" fillId="15" borderId="31" xfId="0" applyFont="1" applyFill="1" applyBorder="1" applyAlignment="1">
      <alignment horizontal="center" vertical="center"/>
    </xf>
    <xf numFmtId="0" fontId="17" fillId="15" borderId="30" xfId="0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</cellXfs>
  <cellStyles count="2">
    <cellStyle name="Adjustable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28575</xdr:rowOff>
    </xdr:from>
    <xdr:to>
      <xdr:col>7</xdr:col>
      <xdr:colOff>0</xdr:colOff>
      <xdr:row>4</xdr:row>
      <xdr:rowOff>0</xdr:rowOff>
    </xdr:to>
    <xdr:sp macro="" textlink="">
      <xdr:nvSpPr>
        <xdr:cNvPr id="162817" name="Text Box 1">
          <a:extLst>
            <a:ext uri="{FF2B5EF4-FFF2-40B4-BE49-F238E27FC236}">
              <a16:creationId xmlns:a16="http://schemas.microsoft.com/office/drawing/2014/main" id="{00000000-0008-0000-0000-0000017C0200}"/>
            </a:ext>
          </a:extLst>
        </xdr:cNvPr>
        <xdr:cNvSpPr txBox="1">
          <a:spLocks noChangeArrowheads="1"/>
        </xdr:cNvSpPr>
      </xdr:nvSpPr>
      <xdr:spPr bwMode="auto">
        <a:xfrm>
          <a:off x="4086225" y="28575"/>
          <a:ext cx="5248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Järjestä vieressä olevaan informaatioon perustuen työt FCFS, SPT, EDD ja CR -prioriteettien mukaiseen järjestykseen koneelle ja laske keskeiset sisäiset ja ulkoiset prioriteettien hyvyyttä mittaavat tunnusluvut.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8961" name="Text Box 1">
          <a:extLst>
            <a:ext uri="{FF2B5EF4-FFF2-40B4-BE49-F238E27FC236}">
              <a16:creationId xmlns:a16="http://schemas.microsoft.com/office/drawing/2014/main" id="{00000000-0008-0000-0100-0000019402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Tuote A on tehty komponenteista B ja C. Komponetti B on tehty vuorostaan D:stä ja E:stä. Komponetti C on tehty F:stä ja H:sta. E:n tekemiseen käytetään H:ta ja G:tä. Osien valmistus-/toimitusajan näet viereisestä taulukosta. 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Piirrä tuoterakennepuu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Kuinka kauan kestää toimittaa tuote A jos sen valmistus aloitetaan asiakastilauksesta?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Jos yritys varastoi kaikkia ostamiaan osia (D, F, G ja H) niin kuinka kauan asiakastilaukseen vastaaminen veisi?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Jos saisit varastoida ainoastaan yhtä ostettua osaa niin mitä varastoisit?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8997" name="Picture 2">
          <a:extLst>
            <a:ext uri="{FF2B5EF4-FFF2-40B4-BE49-F238E27FC236}">
              <a16:creationId xmlns:a16="http://schemas.microsoft.com/office/drawing/2014/main" id="{00000000-0008-0000-0100-0000259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21</xdr:col>
      <xdr:colOff>514350</xdr:colOff>
      <xdr:row>25</xdr:row>
      <xdr:rowOff>304800</xdr:rowOff>
    </xdr:to>
    <xdr:grpSp>
      <xdr:nvGrpSpPr>
        <xdr:cNvPr id="168998" name="Group 1">
          <a:extLst>
            <a:ext uri="{FF2B5EF4-FFF2-40B4-BE49-F238E27FC236}">
              <a16:creationId xmlns:a16="http://schemas.microsoft.com/office/drawing/2014/main" id="{00000000-0008-0000-0100-000026940200}"/>
            </a:ext>
          </a:extLst>
        </xdr:cNvPr>
        <xdr:cNvGrpSpPr>
          <a:grpSpLocks/>
        </xdr:cNvGrpSpPr>
      </xdr:nvGrpSpPr>
      <xdr:grpSpPr bwMode="auto">
        <a:xfrm>
          <a:off x="0" y="323850"/>
          <a:ext cx="13315950" cy="8077200"/>
          <a:chOff x="0" y="323850"/>
          <a:chExt cx="13315950" cy="8077200"/>
        </a:xfrm>
      </xdr:grpSpPr>
      <xdr:pic>
        <xdr:nvPicPr>
          <xdr:cNvPr id="169001" name="Picture 6">
            <a:extLst>
              <a:ext uri="{FF2B5EF4-FFF2-40B4-BE49-F238E27FC236}">
                <a16:creationId xmlns:a16="http://schemas.microsoft.com/office/drawing/2014/main" id="{00000000-0008-0000-0100-00002994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323850"/>
            <a:ext cx="13315950" cy="8077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8972" name="Object 6" hidden="1">
                <a:extLst>
                  <a:ext uri="{63B3BB69-23CF-44E3-9099-C40C66FF867C}">
                    <a14:compatExt spid="_x0000_s168972"/>
                  </a:ext>
                  <a:ext uri="{FF2B5EF4-FFF2-40B4-BE49-F238E27FC236}">
                    <a16:creationId xmlns:a16="http://schemas.microsoft.com/office/drawing/2014/main" id="{00000000-0008-0000-0100-00000C940200}"/>
                  </a:ext>
                </a:extLst>
              </xdr:cNvPr>
              <xdr:cNvSpPr/>
            </xdr:nvSpPr>
            <xdr:spPr bwMode="auto">
              <a:xfrm>
                <a:off x="7896225" y="1447800"/>
                <a:ext cx="5400675" cy="125730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00CC99"/>
                    </a:solidFill>
                  </a14:hiddenFill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0</xdr:col>
      <xdr:colOff>0</xdr:colOff>
      <xdr:row>29</xdr:row>
      <xdr:rowOff>0</xdr:rowOff>
    </xdr:from>
    <xdr:to>
      <xdr:col>21</xdr:col>
      <xdr:colOff>514350</xdr:colOff>
      <xdr:row>53</xdr:row>
      <xdr:rowOff>314325</xdr:rowOff>
    </xdr:to>
    <xdr:grpSp>
      <xdr:nvGrpSpPr>
        <xdr:cNvPr id="168999" name="Group 2">
          <a:extLst>
            <a:ext uri="{FF2B5EF4-FFF2-40B4-BE49-F238E27FC236}">
              <a16:creationId xmlns:a16="http://schemas.microsoft.com/office/drawing/2014/main" id="{00000000-0008-0000-0100-000027940200}"/>
            </a:ext>
          </a:extLst>
        </xdr:cNvPr>
        <xdr:cNvGrpSpPr>
          <a:grpSpLocks/>
        </xdr:cNvGrpSpPr>
      </xdr:nvGrpSpPr>
      <xdr:grpSpPr bwMode="auto">
        <a:xfrm>
          <a:off x="0" y="9391650"/>
          <a:ext cx="13315950" cy="8086725"/>
          <a:chOff x="0" y="9391650"/>
          <a:chExt cx="13315950" cy="8086725"/>
        </a:xfrm>
      </xdr:grpSpPr>
      <xdr:pic>
        <xdr:nvPicPr>
          <xdr:cNvPr id="169000" name="Picture 7">
            <a:extLst>
              <a:ext uri="{FF2B5EF4-FFF2-40B4-BE49-F238E27FC236}">
                <a16:creationId xmlns:a16="http://schemas.microsoft.com/office/drawing/2014/main" id="{00000000-0008-0000-0100-0000289402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91650"/>
            <a:ext cx="13315950" cy="808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8973" name="Object 6" hidden="1">
                <a:extLst>
                  <a:ext uri="{63B3BB69-23CF-44E3-9099-C40C66FF867C}">
                    <a14:compatExt spid="_x0000_s168973"/>
                  </a:ext>
                  <a:ext uri="{FF2B5EF4-FFF2-40B4-BE49-F238E27FC236}">
                    <a16:creationId xmlns:a16="http://schemas.microsoft.com/office/drawing/2014/main" id="{00000000-0008-0000-0100-00000D940200}"/>
                  </a:ext>
                </a:extLst>
              </xdr:cNvPr>
              <xdr:cNvSpPr/>
            </xdr:nvSpPr>
            <xdr:spPr bwMode="auto">
              <a:xfrm>
                <a:off x="7896225" y="10496550"/>
                <a:ext cx="5400675" cy="125730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00CC99"/>
                    </a:solidFill>
                  </a14:hiddenFill>
                </a:ext>
              </a:extLst>
            </xdr:spPr>
          </xdr:sp>
        </mc:Choice>
        <mc:Fallback/>
      </mc:AlternateContent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57150</xdr:rowOff>
    </xdr:from>
    <xdr:to>
      <xdr:col>8</xdr:col>
      <xdr:colOff>647700</xdr:colOff>
      <xdr:row>6</xdr:row>
      <xdr:rowOff>28575</xdr:rowOff>
    </xdr:to>
    <xdr:sp macro="" textlink="">
      <xdr:nvSpPr>
        <xdr:cNvPr id="149506" name="Text Box 2">
          <a:extLst>
            <a:ext uri="{FF2B5EF4-FFF2-40B4-BE49-F238E27FC236}">
              <a16:creationId xmlns:a16="http://schemas.microsoft.com/office/drawing/2014/main" id="{00000000-0008-0000-0200-000002480200}"/>
            </a:ext>
          </a:extLst>
        </xdr:cNvPr>
        <xdr:cNvSpPr txBox="1">
          <a:spLocks noChangeArrowheads="1"/>
        </xdr:cNvSpPr>
      </xdr:nvSpPr>
      <xdr:spPr bwMode="auto">
        <a:xfrm>
          <a:off x="3667125" y="57150"/>
          <a:ext cx="4924425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Työnjohtajan pitäisi pystyä saamaan kuusi työtä valmiiksi 35 päivässä. Kaikkissa töissä pitää ensin tehdä vaihe 1 loppuun ennenkuin vaihe 2 voidaan aloittaa. Onko aikatavoitteeseen mahdollista päästä?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257175</xdr:colOff>
      <xdr:row>21</xdr:row>
      <xdr:rowOff>28575</xdr:rowOff>
    </xdr:from>
    <xdr:ext cx="2720781" cy="930649"/>
    <xdr:sp macro="" textlink="">
      <xdr:nvSpPr>
        <xdr:cNvPr id="149507" name="Text Box 3">
          <a:extLst>
            <a:ext uri="{FF2B5EF4-FFF2-40B4-BE49-F238E27FC236}">
              <a16:creationId xmlns:a16="http://schemas.microsoft.com/office/drawing/2014/main" id="{00000000-0008-0000-0200-000003480200}"/>
            </a:ext>
          </a:extLst>
        </xdr:cNvPr>
        <xdr:cNvSpPr txBox="1">
          <a:spLocks noChangeArrowheads="1"/>
        </xdr:cNvSpPr>
      </xdr:nvSpPr>
      <xdr:spPr bwMode="auto">
        <a:xfrm>
          <a:off x="3867150" y="4791075"/>
          <a:ext cx="2809875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Huom!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Johnsonin -järjestys EI siis ole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sama asia kuin 1.vaiheen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SPT-järjestys!!!!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55</xdr:row>
      <xdr:rowOff>0</xdr:rowOff>
    </xdr:from>
    <xdr:to>
      <xdr:col>6</xdr:col>
      <xdr:colOff>923925</xdr:colOff>
      <xdr:row>66</xdr:row>
      <xdr:rowOff>76200</xdr:rowOff>
    </xdr:to>
    <xdr:sp macro="" textlink="">
      <xdr:nvSpPr>
        <xdr:cNvPr id="151553" name="Text Box 1">
          <a:extLst>
            <a:ext uri="{FF2B5EF4-FFF2-40B4-BE49-F238E27FC236}">
              <a16:creationId xmlns:a16="http://schemas.microsoft.com/office/drawing/2014/main" id="{00000000-0008-0000-0300-000001500200}"/>
            </a:ext>
          </a:extLst>
        </xdr:cNvPr>
        <xdr:cNvSpPr txBox="1">
          <a:spLocks noChangeArrowheads="1"/>
        </xdr:cNvSpPr>
      </xdr:nvSpPr>
      <xdr:spPr bwMode="auto">
        <a:xfrm>
          <a:off x="95250" y="12573000"/>
          <a:ext cx="6829425" cy="1905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Kokonaisuuden huomiointi lisää kummankin osaston keskimääräistä työstoaikaa mutta laskee yrityksen kokonaistuotantoaikaa (=kustannus, nopeus ja kapasiteettihyöty).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Kyseessä siis varsin yleinen tilanne yrityksissä. Tiedon jakamisella ja kokonaisuuden huomioonottamisella pystytään paremmin järjestelemään työt ja pääsemään yritystavoitteisiin (=systeeminäkemys :)).</a:t>
          </a:r>
        </a:p>
      </xdr:txBody>
    </xdr:sp>
    <xdr:clientData/>
  </xdr:twoCellAnchor>
  <xdr:twoCellAnchor editAs="oneCell">
    <xdr:from>
      <xdr:col>3</xdr:col>
      <xdr:colOff>142875</xdr:colOff>
      <xdr:row>0</xdr:row>
      <xdr:rowOff>0</xdr:rowOff>
    </xdr:from>
    <xdr:to>
      <xdr:col>12</xdr:col>
      <xdr:colOff>552450</xdr:colOff>
      <xdr:row>14</xdr:row>
      <xdr:rowOff>133350</xdr:rowOff>
    </xdr:to>
    <xdr:sp macro="" textlink="">
      <xdr:nvSpPr>
        <xdr:cNvPr id="151554" name="Text Box 2">
          <a:extLst>
            <a:ext uri="{FF2B5EF4-FFF2-40B4-BE49-F238E27FC236}">
              <a16:creationId xmlns:a16="http://schemas.microsoft.com/office/drawing/2014/main" id="{00000000-0008-0000-0300-000002500200}"/>
            </a:ext>
          </a:extLst>
        </xdr:cNvPr>
        <xdr:cNvSpPr txBox="1">
          <a:spLocks noChangeArrowheads="1"/>
        </xdr:cNvSpPr>
      </xdr:nvSpPr>
      <xdr:spPr bwMode="auto">
        <a:xfrm>
          <a:off x="3143250" y="0"/>
          <a:ext cx="7458075" cy="3190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Yrityksellä on kahdeksan työtä käsiteltävänä. Jokainen työ käsitellään ensin osastolla 1 ja vasta sen jälkeen osastolla 2. Osaston 1 esimies haluaa minimoida omaa "varastoaan" ja järjestelee työt lyhyimmän työstöajan -säännön (SPT) mukaisesti. Osaston 2 esimies toivoisi kokonaisvaltaisempaa näkemystä töidenjärjestelyyn.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Selvitä päätöksenteon tueksi työjärjestys kun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työt tehdään SPT-säännöllä (huomioiden vain osaston 1 työstöajat)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huomioiden kokonaisprosessi (esim. Johnson)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Laske lisäksi kokonaistuotantoaika ja keskimääräinen työstöaika kummassakin tapauksessa. 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27</xdr:row>
      <xdr:rowOff>219075</xdr:rowOff>
    </xdr:from>
    <xdr:to>
      <xdr:col>12</xdr:col>
      <xdr:colOff>104775</xdr:colOff>
      <xdr:row>37</xdr:row>
      <xdr:rowOff>142875</xdr:rowOff>
    </xdr:to>
    <xdr:sp macro="" textlink="">
      <xdr:nvSpPr>
        <xdr:cNvPr id="173057" name="Text Box 1">
          <a:extLst>
            <a:ext uri="{FF2B5EF4-FFF2-40B4-BE49-F238E27FC236}">
              <a16:creationId xmlns:a16="http://schemas.microsoft.com/office/drawing/2014/main" id="{00000000-0008-0000-0400-000001A40200}"/>
            </a:ext>
          </a:extLst>
        </xdr:cNvPr>
        <xdr:cNvSpPr txBox="1">
          <a:spLocks noChangeArrowheads="1"/>
        </xdr:cNvSpPr>
      </xdr:nvSpPr>
      <xdr:spPr bwMode="auto">
        <a:xfrm>
          <a:off x="66675" y="6276975"/>
          <a:ext cx="9582150" cy="2305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Käsin laskettaessa pyritään sijoittamaan työntekijät päiville joilla on kaikkein suurin tarve. Eli esimerkiksi</a:t>
          </a:r>
        </a:p>
        <a:p>
          <a:pPr algn="l" rtl="0">
            <a:lnSpc>
              <a:spcPts val="16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ensimmäisen työntekijän tilanteessa kokonaistarve on pienin lauantaina ja sunnuntaina (kahden peräkkäisen</a:t>
          </a:r>
        </a:p>
        <a:p>
          <a:pPr algn="l" rtl="0">
            <a:lnSpc>
              <a:spcPts val="16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päivän tarpeen summa pienin (2+3=5)). Tämän jälkeen lasketaan tarpeet uudelleen ja etsitään jälleen</a:t>
          </a:r>
        </a:p>
        <a:p>
          <a:pPr algn="l" rtl="0">
            <a:lnSpc>
              <a:spcPts val="16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5 peräkkäistä päivää joilla on suurin tarve (tai päinvastoin kaksi vierekkäistä joilla on pienin). Laskua</a:t>
          </a:r>
        </a:p>
        <a:p>
          <a:pPr algn="l" rtl="0">
            <a:lnSpc>
              <a:spcPts val="16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viedään niin kauan eteenpäin kun päästään tilanteeseen jossa kaikkien päivien kokonaistarve tulee täytettyä.</a:t>
          </a:r>
        </a:p>
        <a:p>
          <a:pPr algn="l" rtl="0">
            <a:lnSpc>
              <a:spcPts val="1700"/>
            </a:lnSpc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Ns. tasatilanteissa voi valita oman mielensä mukaan mutta kannattaa hieman katsoa eteenpäin miten</a:t>
          </a:r>
        </a:p>
        <a:p>
          <a:pPr algn="l" rtl="0">
            <a:lnSpc>
              <a:spcPts val="17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valinta vaikuttaisi kokonaisuuteen. Viikonloppuvapaiden suosiminen lienee työntekijöiden kannalta</a:t>
          </a:r>
        </a:p>
        <a:p>
          <a:pPr algn="l" rtl="0">
            <a:lnSpc>
              <a:spcPts val="16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arvostettava periaate.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85725</xdr:rowOff>
    </xdr:from>
    <xdr:to>
      <xdr:col>8</xdr:col>
      <xdr:colOff>428625</xdr:colOff>
      <xdr:row>7</xdr:row>
      <xdr:rowOff>104775</xdr:rowOff>
    </xdr:to>
    <xdr:sp macro="" textlink="">
      <xdr:nvSpPr>
        <xdr:cNvPr id="173062" name="Text Box 6">
          <a:extLst>
            <a:ext uri="{FF2B5EF4-FFF2-40B4-BE49-F238E27FC236}">
              <a16:creationId xmlns:a16="http://schemas.microsoft.com/office/drawing/2014/main" id="{00000000-0008-0000-0400-000006A40200}"/>
            </a:ext>
          </a:extLst>
        </xdr:cNvPr>
        <xdr:cNvSpPr txBox="1">
          <a:spLocks noChangeArrowheads="1"/>
        </xdr:cNvSpPr>
      </xdr:nvSpPr>
      <xdr:spPr bwMode="auto">
        <a:xfrm>
          <a:off x="76200" y="704850"/>
          <a:ext cx="7600950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Varastossa tarvitaan sesonkiaikana osa-aikaisia apulaisia. Apulaiset tekevät 5-päiväistä työviikkoa (vapaapäivät peräkkäisiä päiviä). Kuinka monta osa-aikaista pitää palkata jos kokonaistarve on yllä olevan taulukon mukainen?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38</xdr:row>
      <xdr:rowOff>0</xdr:rowOff>
    </xdr:from>
    <xdr:to>
      <xdr:col>12</xdr:col>
      <xdr:colOff>104775</xdr:colOff>
      <xdr:row>45</xdr:row>
      <xdr:rowOff>171450</xdr:rowOff>
    </xdr:to>
    <xdr:sp macro="" textlink="">
      <xdr:nvSpPr>
        <xdr:cNvPr id="173063" name="Text Box 7">
          <a:extLst>
            <a:ext uri="{FF2B5EF4-FFF2-40B4-BE49-F238E27FC236}">
              <a16:creationId xmlns:a16="http://schemas.microsoft.com/office/drawing/2014/main" id="{00000000-0008-0000-0400-000007A40200}"/>
            </a:ext>
          </a:extLst>
        </xdr:cNvPr>
        <xdr:cNvSpPr txBox="1">
          <a:spLocks noChangeArrowheads="1"/>
        </xdr:cNvSpPr>
      </xdr:nvSpPr>
      <xdr:spPr bwMode="auto">
        <a:xfrm>
          <a:off x="66675" y="8677275"/>
          <a:ext cx="9582150" cy="1838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Työvuorot voi jakaa useammallakin tapaa, mutta varastoon tarvitaan joka tapauksessa vähintään 7 osa-aikaista apulaista kattamaan ennustetut päiväkohtaiset kokonaistarpeet. 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Koska työntekijät eivät ole täysin joustavia resursseja niin varsin usein joudutaan hyväksymään ylimääräinen kapasiteetti. Työvuoroja toisin valitsemalla johto pystyy kyllä vaikuttamaan kuinka monelle päivälle varaston 6 (0+2+0+3+0+1+0) "ylimääräistä" työpäivää jakaantuu. Onko esim. parempi tasoittaa ylimääräisiä joka päivälle vai keskittää mahdollisimman harvalle päivälle (esim. joku ylimääräinen projekti).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46</xdr:row>
      <xdr:rowOff>28575</xdr:rowOff>
    </xdr:from>
    <xdr:to>
      <xdr:col>12</xdr:col>
      <xdr:colOff>104775</xdr:colOff>
      <xdr:row>49</xdr:row>
      <xdr:rowOff>142875</xdr:rowOff>
    </xdr:to>
    <xdr:sp macro="" textlink="">
      <xdr:nvSpPr>
        <xdr:cNvPr id="173064" name="Text Box 8">
          <a:extLst>
            <a:ext uri="{FF2B5EF4-FFF2-40B4-BE49-F238E27FC236}">
              <a16:creationId xmlns:a16="http://schemas.microsoft.com/office/drawing/2014/main" id="{00000000-0008-0000-0400-000008A40200}"/>
            </a:ext>
          </a:extLst>
        </xdr:cNvPr>
        <xdr:cNvSpPr txBox="1">
          <a:spLocks noChangeArrowheads="1"/>
        </xdr:cNvSpPr>
      </xdr:nvSpPr>
      <xdr:spPr bwMode="auto">
        <a:xfrm>
          <a:off x="66675" y="10610850"/>
          <a:ext cx="9582150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Menetelmän vajavaisuutena on sen "staattisuus" eli työvuorot eivät kierrä. Käytännössä monessa paikassa on kiertävä esim. 8 päivän suunnittelurytmi eli silloin yhden työntekijän vapaapäivät muuttuvat viikosta toisen (ma ja ti, ti ja ke, ke ja to jne.) ja rytmitys on yhtä oikeudenmukainen kaikkia kohtaan.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33</xdr:row>
      <xdr:rowOff>123825</xdr:rowOff>
    </xdr:from>
    <xdr:to>
      <xdr:col>7</xdr:col>
      <xdr:colOff>485775</xdr:colOff>
      <xdr:row>50</xdr:row>
      <xdr:rowOff>142875</xdr:rowOff>
    </xdr:to>
    <xdr:pic>
      <xdr:nvPicPr>
        <xdr:cNvPr id="172042" name="Picture 4">
          <a:extLst>
            <a:ext uri="{FF2B5EF4-FFF2-40B4-BE49-F238E27FC236}">
              <a16:creationId xmlns:a16="http://schemas.microsoft.com/office/drawing/2014/main" id="{00000000-0008-0000-0500-00000AA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7829550"/>
          <a:ext cx="5010150" cy="284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zoomScale="75" zoomScaleNormal="75" zoomScaleSheetLayoutView="100" workbookViewId="0"/>
  </sheetViews>
  <sheetFormatPr defaultRowHeight="16.5" customHeight="1" x14ac:dyDescent="0.2"/>
  <cols>
    <col min="1" max="7" width="20" style="1" customWidth="1"/>
    <col min="8" max="16384" width="9.140625" style="1"/>
  </cols>
  <sheetData>
    <row r="1" spans="1:14" ht="34.5" customHeight="1" thickBot="1" x14ac:dyDescent="0.25">
      <c r="A1" s="9" t="s">
        <v>72</v>
      </c>
      <c r="B1" s="19" t="s">
        <v>62</v>
      </c>
      <c r="C1" s="10" t="s">
        <v>66</v>
      </c>
      <c r="J1" s="215"/>
      <c r="K1" s="215"/>
      <c r="M1" s="215"/>
      <c r="N1" s="215"/>
    </row>
    <row r="2" spans="1:14" ht="16.5" customHeight="1" x14ac:dyDescent="0.25">
      <c r="A2" s="76" t="s">
        <v>42</v>
      </c>
      <c r="B2" s="77">
        <v>14</v>
      </c>
      <c r="C2" s="46">
        <v>14</v>
      </c>
    </row>
    <row r="3" spans="1:14" ht="16.5" customHeight="1" x14ac:dyDescent="0.25">
      <c r="A3" s="78" t="s">
        <v>43</v>
      </c>
      <c r="B3" s="74">
        <v>8</v>
      </c>
      <c r="C3" s="50">
        <v>20</v>
      </c>
    </row>
    <row r="4" spans="1:14" ht="16.5" customHeight="1" x14ac:dyDescent="0.25">
      <c r="A4" s="78" t="s">
        <v>44</v>
      </c>
      <c r="B4" s="74">
        <v>10</v>
      </c>
      <c r="C4" s="50">
        <v>6</v>
      </c>
    </row>
    <row r="5" spans="1:14" ht="16.5" customHeight="1" thickBot="1" x14ac:dyDescent="0.3">
      <c r="A5" s="79" t="s">
        <v>45</v>
      </c>
      <c r="B5" s="80">
        <v>3</v>
      </c>
      <c r="C5" s="68">
        <v>18</v>
      </c>
    </row>
    <row r="6" spans="1:14" ht="16.5" customHeight="1" thickBot="1" x14ac:dyDescent="0.25">
      <c r="A6" s="72"/>
      <c r="B6" s="72"/>
      <c r="C6" s="72"/>
      <c r="D6" s="72"/>
      <c r="E6" s="72"/>
      <c r="F6" s="72"/>
      <c r="G6" s="72"/>
    </row>
    <row r="7" spans="1:14" ht="16.5" customHeight="1" thickBot="1" x14ac:dyDescent="0.25"/>
    <row r="8" spans="1:14" ht="16.5" customHeight="1" x14ac:dyDescent="0.25">
      <c r="A8" s="124" t="s">
        <v>1</v>
      </c>
      <c r="B8" s="216" t="s">
        <v>73</v>
      </c>
      <c r="C8" s="217"/>
      <c r="D8" s="125" t="s">
        <v>53</v>
      </c>
      <c r="E8" s="141" t="s">
        <v>54</v>
      </c>
      <c r="F8" s="155" t="s">
        <v>63</v>
      </c>
      <c r="G8" s="149" t="s">
        <v>63</v>
      </c>
    </row>
    <row r="9" spans="1:14" ht="16.5" customHeight="1" thickBot="1" x14ac:dyDescent="0.35">
      <c r="A9" s="126" t="s">
        <v>38</v>
      </c>
      <c r="B9" s="81" t="s">
        <v>55</v>
      </c>
      <c r="C9" s="82" t="s">
        <v>56</v>
      </c>
      <c r="D9" s="73" t="s">
        <v>57</v>
      </c>
      <c r="E9" s="142" t="s">
        <v>57</v>
      </c>
      <c r="F9" s="156" t="s">
        <v>75</v>
      </c>
      <c r="G9" s="148" t="s">
        <v>64</v>
      </c>
    </row>
    <row r="10" spans="1:14" ht="16.5" customHeight="1" x14ac:dyDescent="0.25">
      <c r="A10" s="76" t="s">
        <v>42</v>
      </c>
      <c r="B10" s="77">
        <f>0</f>
        <v>0</v>
      </c>
      <c r="C10" s="120">
        <f>B10+B2</f>
        <v>14</v>
      </c>
      <c r="D10" s="121">
        <f>C10</f>
        <v>14</v>
      </c>
      <c r="E10" s="143">
        <f>C2</f>
        <v>14</v>
      </c>
      <c r="F10" s="158">
        <f>MAX(E10-C10,0)</f>
        <v>0</v>
      </c>
      <c r="G10" s="46">
        <f>MAX(C10-E10,0)</f>
        <v>0</v>
      </c>
    </row>
    <row r="11" spans="1:14" ht="16.5" customHeight="1" x14ac:dyDescent="0.25">
      <c r="A11" s="78" t="s">
        <v>43</v>
      </c>
      <c r="B11" s="74">
        <f>C10</f>
        <v>14</v>
      </c>
      <c r="C11" s="75">
        <f>B11+B3</f>
        <v>22</v>
      </c>
      <c r="D11" s="83">
        <f>C11</f>
        <v>22</v>
      </c>
      <c r="E11" s="144">
        <f>C3</f>
        <v>20</v>
      </c>
      <c r="F11" s="159">
        <f>MAX(E11-C11,0)</f>
        <v>0</v>
      </c>
      <c r="G11" s="50">
        <f>MAX(C11-E11,0)</f>
        <v>2</v>
      </c>
    </row>
    <row r="12" spans="1:14" ht="16.5" customHeight="1" x14ac:dyDescent="0.25">
      <c r="A12" s="78" t="s">
        <v>44</v>
      </c>
      <c r="B12" s="74">
        <f>C11</f>
        <v>22</v>
      </c>
      <c r="C12" s="75">
        <f>B12+B4</f>
        <v>32</v>
      </c>
      <c r="D12" s="83">
        <f>C12</f>
        <v>32</v>
      </c>
      <c r="E12" s="144">
        <f>C4</f>
        <v>6</v>
      </c>
      <c r="F12" s="159">
        <f>MAX(E12-C12,0)</f>
        <v>0</v>
      </c>
      <c r="G12" s="50">
        <f>MAX(C12-E12,0)</f>
        <v>26</v>
      </c>
    </row>
    <row r="13" spans="1:14" ht="16.5" customHeight="1" thickBot="1" x14ac:dyDescent="0.3">
      <c r="A13" s="79" t="s">
        <v>45</v>
      </c>
      <c r="B13" s="80">
        <f>C12</f>
        <v>32</v>
      </c>
      <c r="C13" s="122">
        <f>B13+B5</f>
        <v>35</v>
      </c>
      <c r="D13" s="123">
        <f>C13</f>
        <v>35</v>
      </c>
      <c r="E13" s="145">
        <f>C5</f>
        <v>18</v>
      </c>
      <c r="F13" s="160">
        <f>MAX(E13-C13,0)</f>
        <v>0</v>
      </c>
      <c r="G13" s="68">
        <f>MAX(C13-E13,0)</f>
        <v>17</v>
      </c>
    </row>
    <row r="14" spans="1:14" ht="18.75" thickBot="1" x14ac:dyDescent="0.3">
      <c r="C14" s="103" t="s">
        <v>67</v>
      </c>
      <c r="D14" s="118">
        <f>AVERAGE(D10:D13)</f>
        <v>25.75</v>
      </c>
      <c r="E14" s="103" t="s">
        <v>24</v>
      </c>
      <c r="F14" s="157">
        <f>AVERAGE(F10:F13)</f>
        <v>0</v>
      </c>
      <c r="G14" s="148">
        <f>AVERAGE(G10:G13)</f>
        <v>11.25</v>
      </c>
    </row>
    <row r="15" spans="1:14" ht="18.75" thickBot="1" x14ac:dyDescent="0.3">
      <c r="C15" s="103" t="s">
        <v>76</v>
      </c>
      <c r="D15" s="162">
        <f>SUM(D10:D13)/35</f>
        <v>2.9428571428571431</v>
      </c>
      <c r="F15" s="85"/>
      <c r="G15" s="85"/>
    </row>
    <row r="16" spans="1:14" ht="16.5" customHeight="1" thickBot="1" x14ac:dyDescent="0.3">
      <c r="C16" s="103" t="s">
        <v>77</v>
      </c>
      <c r="D16" s="161">
        <f>(MAX(D10:E10)+MAX(D11:E11)+MAX(D12:E12)+MAX(D13:E13))/35</f>
        <v>2.9428571428571431</v>
      </c>
    </row>
    <row r="18" spans="1:7" ht="16.5" customHeight="1" thickBot="1" x14ac:dyDescent="0.25"/>
    <row r="19" spans="1:7" ht="16.5" customHeight="1" x14ac:dyDescent="0.25">
      <c r="A19" s="124" t="s">
        <v>1</v>
      </c>
      <c r="B19" s="216" t="s">
        <v>73</v>
      </c>
      <c r="C19" s="217"/>
      <c r="D19" s="125" t="s">
        <v>53</v>
      </c>
      <c r="E19" s="141" t="s">
        <v>54</v>
      </c>
      <c r="F19" s="155" t="s">
        <v>63</v>
      </c>
      <c r="G19" s="149" t="s">
        <v>63</v>
      </c>
    </row>
    <row r="20" spans="1:7" ht="16.5" customHeight="1" thickBot="1" x14ac:dyDescent="0.35">
      <c r="A20" s="126" t="s">
        <v>39</v>
      </c>
      <c r="B20" s="81" t="s">
        <v>55</v>
      </c>
      <c r="C20" s="82" t="s">
        <v>56</v>
      </c>
      <c r="D20" s="73" t="s">
        <v>57</v>
      </c>
      <c r="E20" s="142" t="s">
        <v>57</v>
      </c>
      <c r="F20" s="156" t="s">
        <v>75</v>
      </c>
      <c r="G20" s="148" t="s">
        <v>64</v>
      </c>
    </row>
    <row r="21" spans="1:7" ht="16.5" customHeight="1" x14ac:dyDescent="0.25">
      <c r="A21" s="76" t="s">
        <v>45</v>
      </c>
      <c r="B21" s="77">
        <f>0</f>
        <v>0</v>
      </c>
      <c r="C21" s="120">
        <f>B21+B5</f>
        <v>3</v>
      </c>
      <c r="D21" s="121">
        <f>C21</f>
        <v>3</v>
      </c>
      <c r="E21" s="143">
        <f>C5</f>
        <v>18</v>
      </c>
      <c r="F21" s="158">
        <f>MAX(E21-C21,0)</f>
        <v>15</v>
      </c>
      <c r="G21" s="46">
        <f>MAX(C21-E21,0)</f>
        <v>0</v>
      </c>
    </row>
    <row r="22" spans="1:7" ht="16.5" customHeight="1" x14ac:dyDescent="0.25">
      <c r="A22" s="78" t="s">
        <v>43</v>
      </c>
      <c r="B22" s="74">
        <f>C21</f>
        <v>3</v>
      </c>
      <c r="C22" s="75">
        <f>B22+B3</f>
        <v>11</v>
      </c>
      <c r="D22" s="83">
        <f>C22</f>
        <v>11</v>
      </c>
      <c r="E22" s="144">
        <f>C3</f>
        <v>20</v>
      </c>
      <c r="F22" s="159">
        <f>MAX(E22-C22,0)</f>
        <v>9</v>
      </c>
      <c r="G22" s="50">
        <f>MAX(C22-E22,0)</f>
        <v>0</v>
      </c>
    </row>
    <row r="23" spans="1:7" ht="16.5" customHeight="1" x14ac:dyDescent="0.25">
      <c r="A23" s="78" t="s">
        <v>44</v>
      </c>
      <c r="B23" s="74">
        <f>C22</f>
        <v>11</v>
      </c>
      <c r="C23" s="75">
        <f>B23+B4</f>
        <v>21</v>
      </c>
      <c r="D23" s="83">
        <f>C23</f>
        <v>21</v>
      </c>
      <c r="E23" s="144">
        <f>C4</f>
        <v>6</v>
      </c>
      <c r="F23" s="159">
        <f>MAX(E23-C23,0)</f>
        <v>0</v>
      </c>
      <c r="G23" s="50">
        <f>MAX(C23-E23,0)</f>
        <v>15</v>
      </c>
    </row>
    <row r="24" spans="1:7" ht="16.5" customHeight="1" thickBot="1" x14ac:dyDescent="0.3">
      <c r="A24" s="79" t="s">
        <v>42</v>
      </c>
      <c r="B24" s="80">
        <f>C23</f>
        <v>21</v>
      </c>
      <c r="C24" s="122">
        <f>B24+B2</f>
        <v>35</v>
      </c>
      <c r="D24" s="123">
        <f>C24</f>
        <v>35</v>
      </c>
      <c r="E24" s="145">
        <f>C2</f>
        <v>14</v>
      </c>
      <c r="F24" s="160">
        <f>MAX(E24-C24,0)</f>
        <v>0</v>
      </c>
      <c r="G24" s="68">
        <f>MAX(C24-E24,0)</f>
        <v>21</v>
      </c>
    </row>
    <row r="25" spans="1:7" ht="18.75" thickBot="1" x14ac:dyDescent="0.3">
      <c r="C25" s="103" t="s">
        <v>67</v>
      </c>
      <c r="D25" s="119">
        <f>AVERAGE(D21:D24)</f>
        <v>17.5</v>
      </c>
      <c r="E25" s="103" t="s">
        <v>24</v>
      </c>
      <c r="F25" s="157">
        <f>AVERAGE(F21:F24)</f>
        <v>6</v>
      </c>
      <c r="G25" s="24">
        <f>AVERAGE(G21:G24)</f>
        <v>9</v>
      </c>
    </row>
    <row r="26" spans="1:7" ht="18.75" thickBot="1" x14ac:dyDescent="0.3">
      <c r="C26" s="103" t="s">
        <v>76</v>
      </c>
      <c r="D26" s="162">
        <f>SUM(D21:D24)/35</f>
        <v>2</v>
      </c>
      <c r="F26" s="86"/>
      <c r="G26" s="86"/>
    </row>
    <row r="27" spans="1:7" ht="16.5" customHeight="1" thickBot="1" x14ac:dyDescent="0.3">
      <c r="C27" s="103" t="s">
        <v>77</v>
      </c>
      <c r="D27" s="161">
        <f>(MAX(D21:E21)+MAX(D22:E22)+MAX(D23:E23)+MAX(D24:E24))/35</f>
        <v>2.6857142857142855</v>
      </c>
    </row>
    <row r="28" spans="1:7" ht="16.5" customHeight="1" x14ac:dyDescent="0.25">
      <c r="C28" s="103"/>
    </row>
    <row r="32" spans="1:7" ht="16.5" customHeight="1" thickBot="1" x14ac:dyDescent="0.25"/>
    <row r="33" spans="1:7" ht="16.5" customHeight="1" x14ac:dyDescent="0.25">
      <c r="A33" s="124" t="s">
        <v>1</v>
      </c>
      <c r="B33" s="216" t="s">
        <v>73</v>
      </c>
      <c r="C33" s="217"/>
      <c r="D33" s="125" t="s">
        <v>53</v>
      </c>
      <c r="E33" s="141" t="s">
        <v>54</v>
      </c>
      <c r="F33" s="155" t="s">
        <v>63</v>
      </c>
      <c r="G33" s="149" t="s">
        <v>63</v>
      </c>
    </row>
    <row r="34" spans="1:7" ht="16.5" customHeight="1" thickBot="1" x14ac:dyDescent="0.35">
      <c r="A34" s="126" t="s">
        <v>40</v>
      </c>
      <c r="B34" s="81" t="s">
        <v>55</v>
      </c>
      <c r="C34" s="82" t="s">
        <v>56</v>
      </c>
      <c r="D34" s="73" t="s">
        <v>57</v>
      </c>
      <c r="E34" s="142" t="s">
        <v>57</v>
      </c>
      <c r="F34" s="156" t="s">
        <v>75</v>
      </c>
      <c r="G34" s="148" t="s">
        <v>64</v>
      </c>
    </row>
    <row r="35" spans="1:7" ht="16.5" customHeight="1" x14ac:dyDescent="0.25">
      <c r="A35" s="76" t="s">
        <v>44</v>
      </c>
      <c r="B35" s="77">
        <f>0</f>
        <v>0</v>
      </c>
      <c r="C35" s="120">
        <f>B35+B4</f>
        <v>10</v>
      </c>
      <c r="D35" s="121">
        <f>C35</f>
        <v>10</v>
      </c>
      <c r="E35" s="143">
        <v>6</v>
      </c>
      <c r="F35" s="158">
        <f>MAX(E35-C35,0)</f>
        <v>0</v>
      </c>
      <c r="G35" s="46">
        <f>MAX(C35-E35,0)</f>
        <v>4</v>
      </c>
    </row>
    <row r="36" spans="1:7" ht="16.5" customHeight="1" x14ac:dyDescent="0.25">
      <c r="A36" s="78" t="s">
        <v>42</v>
      </c>
      <c r="B36" s="74">
        <f>C35</f>
        <v>10</v>
      </c>
      <c r="C36" s="75">
        <f>B36+B2</f>
        <v>24</v>
      </c>
      <c r="D36" s="83">
        <f>C36</f>
        <v>24</v>
      </c>
      <c r="E36" s="144">
        <v>14</v>
      </c>
      <c r="F36" s="159">
        <f>MAX(E36-C36,0)</f>
        <v>0</v>
      </c>
      <c r="G36" s="50">
        <f>MAX(C36-E36,0)</f>
        <v>10</v>
      </c>
    </row>
    <row r="37" spans="1:7" ht="16.5" customHeight="1" x14ac:dyDescent="0.25">
      <c r="A37" s="78" t="s">
        <v>45</v>
      </c>
      <c r="B37" s="74">
        <f>C36</f>
        <v>24</v>
      </c>
      <c r="C37" s="75">
        <f>B37+B5</f>
        <v>27</v>
      </c>
      <c r="D37" s="83">
        <f>C37</f>
        <v>27</v>
      </c>
      <c r="E37" s="144">
        <v>18</v>
      </c>
      <c r="F37" s="159">
        <f>MAX(E37-C37,0)</f>
        <v>0</v>
      </c>
      <c r="G37" s="50">
        <f>MAX(C37-E37,0)</f>
        <v>9</v>
      </c>
    </row>
    <row r="38" spans="1:7" ht="16.5" customHeight="1" thickBot="1" x14ac:dyDescent="0.3">
      <c r="A38" s="79" t="s">
        <v>43</v>
      </c>
      <c r="B38" s="80">
        <f>C37</f>
        <v>27</v>
      </c>
      <c r="C38" s="122">
        <f>B38+B3</f>
        <v>35</v>
      </c>
      <c r="D38" s="123">
        <f>C38</f>
        <v>35</v>
      </c>
      <c r="E38" s="145">
        <v>20</v>
      </c>
      <c r="F38" s="160">
        <f>MAX(E38-C38,0)</f>
        <v>0</v>
      </c>
      <c r="G38" s="68">
        <f>MAX(C38-E38,0)</f>
        <v>15</v>
      </c>
    </row>
    <row r="39" spans="1:7" ht="18.75" thickBot="1" x14ac:dyDescent="0.3">
      <c r="C39" s="103" t="s">
        <v>67</v>
      </c>
      <c r="D39" s="119">
        <f>AVERAGE(D35:D38)</f>
        <v>24</v>
      </c>
      <c r="E39" s="103" t="s">
        <v>24</v>
      </c>
      <c r="F39" s="157">
        <f>AVERAGE(F35:F38)</f>
        <v>0</v>
      </c>
      <c r="G39" s="24">
        <f>AVERAGE(G35:G38)</f>
        <v>9.5</v>
      </c>
    </row>
    <row r="40" spans="1:7" ht="18.75" thickBot="1" x14ac:dyDescent="0.3">
      <c r="C40" s="103" t="s">
        <v>76</v>
      </c>
      <c r="D40" s="162">
        <f>SUM(D35:D38)/35</f>
        <v>2.7428571428571429</v>
      </c>
      <c r="F40" s="86"/>
      <c r="G40" s="86"/>
    </row>
    <row r="41" spans="1:7" ht="16.5" customHeight="1" thickBot="1" x14ac:dyDescent="0.3">
      <c r="C41" s="103" t="s">
        <v>77</v>
      </c>
      <c r="D41" s="161">
        <f>(MAX(D35:E35)+MAX(D36:E36)+MAX(D37:E37)+MAX(D38:E38))/35</f>
        <v>2.7428571428571429</v>
      </c>
    </row>
    <row r="45" spans="1:7" ht="16.5" customHeight="1" thickBot="1" x14ac:dyDescent="0.25"/>
    <row r="46" spans="1:7" ht="16.5" customHeight="1" x14ac:dyDescent="0.25">
      <c r="A46" s="124" t="s">
        <v>1</v>
      </c>
      <c r="B46" s="216" t="s">
        <v>73</v>
      </c>
      <c r="C46" s="217"/>
      <c r="D46" s="125" t="s">
        <v>53</v>
      </c>
      <c r="E46" s="141" t="s">
        <v>54</v>
      </c>
      <c r="F46" s="155" t="s">
        <v>63</v>
      </c>
      <c r="G46" s="149" t="s">
        <v>63</v>
      </c>
    </row>
    <row r="47" spans="1:7" ht="16.5" customHeight="1" thickBot="1" x14ac:dyDescent="0.35">
      <c r="A47" s="126" t="s">
        <v>41</v>
      </c>
      <c r="B47" s="81" t="s">
        <v>55</v>
      </c>
      <c r="C47" s="82" t="s">
        <v>56</v>
      </c>
      <c r="D47" s="73" t="s">
        <v>57</v>
      </c>
      <c r="E47" s="142" t="s">
        <v>57</v>
      </c>
      <c r="F47" s="156" t="s">
        <v>75</v>
      </c>
      <c r="G47" s="148" t="s">
        <v>64</v>
      </c>
    </row>
    <row r="48" spans="1:7" ht="16.5" customHeight="1" x14ac:dyDescent="0.25">
      <c r="A48" s="127" t="s">
        <v>68</v>
      </c>
      <c r="B48" s="77">
        <f>0</f>
        <v>0</v>
      </c>
      <c r="C48" s="120">
        <f>B48+B4</f>
        <v>10</v>
      </c>
      <c r="D48" s="121">
        <f>C48</f>
        <v>10</v>
      </c>
      <c r="E48" s="143">
        <v>6</v>
      </c>
      <c r="F48" s="158">
        <f>MAX(E48-C48,0)</f>
        <v>0</v>
      </c>
      <c r="G48" s="46">
        <f>MAX(C48-E48,0)</f>
        <v>4</v>
      </c>
    </row>
    <row r="49" spans="1:7" ht="16.5" customHeight="1" x14ac:dyDescent="0.25">
      <c r="A49" s="128" t="s">
        <v>69</v>
      </c>
      <c r="B49" s="74">
        <f>C48</f>
        <v>10</v>
      </c>
      <c r="C49" s="75">
        <f>B49+B2</f>
        <v>24</v>
      </c>
      <c r="D49" s="83">
        <f>C49</f>
        <v>24</v>
      </c>
      <c r="E49" s="144">
        <v>14</v>
      </c>
      <c r="F49" s="159">
        <f>MAX(E49-C49,0)</f>
        <v>0</v>
      </c>
      <c r="G49" s="50">
        <f>MAX(C49-E49,0)</f>
        <v>10</v>
      </c>
    </row>
    <row r="50" spans="1:7" ht="16.5" customHeight="1" x14ac:dyDescent="0.25">
      <c r="A50" s="128" t="s">
        <v>70</v>
      </c>
      <c r="B50" s="74">
        <f>C49</f>
        <v>24</v>
      </c>
      <c r="C50" s="75">
        <f>B50+B3</f>
        <v>32</v>
      </c>
      <c r="D50" s="83">
        <f>C50</f>
        <v>32</v>
      </c>
      <c r="E50" s="144">
        <v>20</v>
      </c>
      <c r="F50" s="159">
        <f>MAX(E50-C50,0)</f>
        <v>0</v>
      </c>
      <c r="G50" s="50">
        <f>MAX(C50-E50,0)</f>
        <v>12</v>
      </c>
    </row>
    <row r="51" spans="1:7" ht="16.5" customHeight="1" thickBot="1" x14ac:dyDescent="0.3">
      <c r="A51" s="129" t="s">
        <v>71</v>
      </c>
      <c r="B51" s="80">
        <f>C50</f>
        <v>32</v>
      </c>
      <c r="C51" s="122">
        <f>B51+B5</f>
        <v>35</v>
      </c>
      <c r="D51" s="123">
        <f>C51</f>
        <v>35</v>
      </c>
      <c r="E51" s="145">
        <v>18</v>
      </c>
      <c r="F51" s="160">
        <f>MAX(E51-C51,0)</f>
        <v>0</v>
      </c>
      <c r="G51" s="68">
        <f>MAX(C51-E51,0)</f>
        <v>17</v>
      </c>
    </row>
    <row r="52" spans="1:7" ht="18.75" thickBot="1" x14ac:dyDescent="0.3">
      <c r="C52" s="103" t="s">
        <v>67</v>
      </c>
      <c r="D52" s="119">
        <f>AVERAGE(D48:D51)</f>
        <v>25.25</v>
      </c>
      <c r="E52" s="103" t="s">
        <v>24</v>
      </c>
      <c r="F52" s="157">
        <f>AVERAGE(F48:F51)</f>
        <v>0</v>
      </c>
      <c r="G52" s="148">
        <f>AVERAGE(G48:G51)</f>
        <v>10.75</v>
      </c>
    </row>
    <row r="53" spans="1:7" ht="18.75" thickBot="1" x14ac:dyDescent="0.3">
      <c r="C53" s="103" t="s">
        <v>76</v>
      </c>
      <c r="D53" s="162">
        <f>SUM(D48:D51)/35</f>
        <v>2.8857142857142857</v>
      </c>
    </row>
    <row r="54" spans="1:7" ht="16.5" customHeight="1" thickBot="1" x14ac:dyDescent="0.3">
      <c r="C54" s="103" t="s">
        <v>77</v>
      </c>
      <c r="D54" s="161">
        <f>(MAX(D48:E48)+MAX(D49:E49)+MAX(D50:E50)+MAX(D51:E51))/35</f>
        <v>2.8857142857142857</v>
      </c>
    </row>
    <row r="56" spans="1:7" ht="16.5" customHeight="1" thickBot="1" x14ac:dyDescent="0.25">
      <c r="A56" s="110"/>
      <c r="B56" s="110"/>
      <c r="C56" s="110"/>
      <c r="D56" s="110"/>
      <c r="E56" s="110"/>
      <c r="F56" s="110"/>
      <c r="G56" s="110"/>
    </row>
    <row r="57" spans="1:7" ht="16.5" customHeight="1" thickBot="1" x14ac:dyDescent="0.25"/>
    <row r="58" spans="1:7" ht="16.5" customHeight="1" x14ac:dyDescent="0.25">
      <c r="A58" s="87" t="s">
        <v>46</v>
      </c>
      <c r="B58" s="88" t="s">
        <v>47</v>
      </c>
      <c r="C58" s="101" t="s">
        <v>24</v>
      </c>
      <c r="D58" s="163" t="s">
        <v>24</v>
      </c>
      <c r="E58" s="150" t="s">
        <v>24</v>
      </c>
      <c r="F58" s="218" t="s">
        <v>48</v>
      </c>
      <c r="G58" s="219"/>
    </row>
    <row r="59" spans="1:7" ht="16.5" customHeight="1" thickBot="1" x14ac:dyDescent="0.3">
      <c r="A59" s="89"/>
      <c r="B59" s="90"/>
      <c r="C59" s="102" t="s">
        <v>49</v>
      </c>
      <c r="D59" s="164" t="s">
        <v>65</v>
      </c>
      <c r="E59" s="151" t="s">
        <v>50</v>
      </c>
      <c r="F59" s="152" t="s">
        <v>51</v>
      </c>
      <c r="G59" s="148" t="s">
        <v>52</v>
      </c>
    </row>
    <row r="60" spans="1:7" ht="16.5" customHeight="1" x14ac:dyDescent="0.25">
      <c r="A60" s="76" t="s">
        <v>38</v>
      </c>
      <c r="B60" s="130" t="s">
        <v>58</v>
      </c>
      <c r="C60" s="131">
        <v>25.75</v>
      </c>
      <c r="D60" s="132">
        <f>2.94</f>
        <v>2.94</v>
      </c>
      <c r="E60" s="131">
        <v>11.25</v>
      </c>
      <c r="F60" s="133">
        <v>3</v>
      </c>
      <c r="G60" s="134">
        <v>26</v>
      </c>
    </row>
    <row r="61" spans="1:7" ht="16.5" customHeight="1" x14ac:dyDescent="0.25">
      <c r="A61" s="78" t="s">
        <v>39</v>
      </c>
      <c r="B61" s="91" t="s">
        <v>59</v>
      </c>
      <c r="C61" s="146">
        <v>17.5</v>
      </c>
      <c r="D61" s="96">
        <v>2</v>
      </c>
      <c r="E61" s="95">
        <v>9</v>
      </c>
      <c r="F61" s="75">
        <v>2</v>
      </c>
      <c r="G61" s="99">
        <v>21</v>
      </c>
    </row>
    <row r="62" spans="1:7" ht="16.5" customHeight="1" x14ac:dyDescent="0.25">
      <c r="A62" s="78" t="s">
        <v>40</v>
      </c>
      <c r="B62" s="91" t="s">
        <v>60</v>
      </c>
      <c r="C62" s="93">
        <v>24</v>
      </c>
      <c r="D62" s="94">
        <v>2.74</v>
      </c>
      <c r="E62" s="93">
        <v>9.5</v>
      </c>
      <c r="F62" s="84">
        <v>4</v>
      </c>
      <c r="G62" s="147">
        <v>15</v>
      </c>
    </row>
    <row r="63" spans="1:7" ht="16.5" customHeight="1" thickBot="1" x14ac:dyDescent="0.3">
      <c r="A63" s="79" t="s">
        <v>41</v>
      </c>
      <c r="B63" s="92" t="s">
        <v>61</v>
      </c>
      <c r="C63" s="97">
        <v>25.25</v>
      </c>
      <c r="D63" s="98">
        <v>2.89</v>
      </c>
      <c r="E63" s="97">
        <v>10.75</v>
      </c>
      <c r="F63" s="100">
        <v>4</v>
      </c>
      <c r="G63" s="104">
        <v>17</v>
      </c>
    </row>
  </sheetData>
  <mergeCells count="5">
    <mergeCell ref="B46:C46"/>
    <mergeCell ref="F58:G58"/>
    <mergeCell ref="B8:C8"/>
    <mergeCell ref="B19:C19"/>
    <mergeCell ref="B33:C33"/>
  </mergeCells>
  <phoneticPr fontId="2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67" orientation="portrait" cellComments="asDisplayed" r:id="rId1"/>
  <headerFooter alignWithMargins="0">
    <oddFooter>&amp;L&amp;F&amp;C&amp;A&amp;R1/7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/>
  </sheetViews>
  <sheetFormatPr defaultRowHeight="25.5" customHeight="1" x14ac:dyDescent="0.2"/>
  <cols>
    <col min="1" max="16384" width="9.140625" style="1"/>
  </cols>
  <sheetData/>
  <phoneticPr fontId="2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66" fitToHeight="2" orientation="landscape" cellComments="asDisplayed" r:id="rId1"/>
  <headerFooter alignWithMargins="0">
    <oddFooter>&amp;L&amp;F&amp;C&amp;A&amp;R2-3/7</oddFooter>
  </headerFooter>
  <rowBreaks count="1" manualBreakCount="1">
    <brk id="28" max="21" man="1"/>
  </rowBreaks>
  <drawing r:id="rId2"/>
  <legacyDrawing r:id="rId3"/>
  <oleObjects>
    <mc:AlternateContent xmlns:mc="http://schemas.openxmlformats.org/markup-compatibility/2006">
      <mc:Choice Requires="x14">
        <oleObject progId="Equation.3" shapeId="168973" r:id="rId4">
          <objectPr defaultSize="0" autoPict="0" r:id="rId5">
            <anchor moveWithCells="1" sizeWithCells="1">
              <from>
                <xdr:col>12</xdr:col>
                <xdr:colOff>581025</xdr:colOff>
                <xdr:row>32</xdr:row>
                <xdr:rowOff>133350</xdr:rowOff>
              </from>
              <to>
                <xdr:col>21</xdr:col>
                <xdr:colOff>495300</xdr:colOff>
                <xdr:row>36</xdr:row>
                <xdr:rowOff>95250</xdr:rowOff>
              </to>
            </anchor>
          </objectPr>
        </oleObject>
      </mc:Choice>
      <mc:Fallback>
        <oleObject progId="Equation.3" shapeId="168973" r:id="rId4"/>
      </mc:Fallback>
    </mc:AlternateContent>
    <mc:AlternateContent xmlns:mc="http://schemas.openxmlformats.org/markup-compatibility/2006">
      <mc:Choice Requires="x14">
        <oleObject progId="Equation.3" shapeId="168972" r:id="rId6">
          <objectPr defaultSize="0" autoPict="0" r:id="rId7">
            <anchor moveWithCells="1" sizeWithCells="1">
              <from>
                <xdr:col>12</xdr:col>
                <xdr:colOff>581025</xdr:colOff>
                <xdr:row>4</xdr:row>
                <xdr:rowOff>152400</xdr:rowOff>
              </from>
              <to>
                <xdr:col>21</xdr:col>
                <xdr:colOff>495300</xdr:colOff>
                <xdr:row>8</xdr:row>
                <xdr:rowOff>114300</xdr:rowOff>
              </to>
            </anchor>
          </objectPr>
        </oleObject>
      </mc:Choice>
      <mc:Fallback>
        <oleObject progId="Equation.3" shapeId="16897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6"/>
  <sheetViews>
    <sheetView zoomScale="75" zoomScaleNormal="75" workbookViewId="0"/>
  </sheetViews>
  <sheetFormatPr defaultRowHeight="12.75" x14ac:dyDescent="0.2"/>
  <cols>
    <col min="1" max="1" width="13" style="1" customWidth="1"/>
    <col min="2" max="5" width="20.5703125" style="1" customWidth="1"/>
    <col min="6" max="6" width="2.7109375" style="1" customWidth="1"/>
    <col min="7" max="9" width="10.5703125" style="38" customWidth="1"/>
    <col min="10" max="16384" width="9.140625" style="1"/>
  </cols>
  <sheetData>
    <row r="1" spans="1:12" ht="16.5" thickBot="1" x14ac:dyDescent="0.25">
      <c r="A1" s="9" t="s">
        <v>1</v>
      </c>
      <c r="B1" s="113" t="s">
        <v>2</v>
      </c>
      <c r="C1" s="114" t="s">
        <v>3</v>
      </c>
      <c r="G1" s="1"/>
      <c r="H1" s="1"/>
      <c r="I1" s="1"/>
    </row>
    <row r="2" spans="1:12" ht="18" x14ac:dyDescent="0.25">
      <c r="A2" s="5" t="s">
        <v>42</v>
      </c>
      <c r="B2" s="11">
        <v>2</v>
      </c>
      <c r="C2" s="12">
        <v>8</v>
      </c>
      <c r="G2" s="1"/>
      <c r="H2" s="1"/>
      <c r="I2" s="1"/>
    </row>
    <row r="3" spans="1:12" ht="18" x14ac:dyDescent="0.25">
      <c r="A3" s="5" t="s">
        <v>43</v>
      </c>
      <c r="B3" s="11">
        <v>4</v>
      </c>
      <c r="C3" s="12">
        <v>5</v>
      </c>
      <c r="G3" s="1"/>
      <c r="H3" s="1"/>
      <c r="I3" s="1"/>
    </row>
    <row r="4" spans="1:12" ht="18" x14ac:dyDescent="0.25">
      <c r="A4" s="5" t="s">
        <v>44</v>
      </c>
      <c r="B4" s="11">
        <v>6</v>
      </c>
      <c r="C4" s="12">
        <v>5</v>
      </c>
      <c r="G4" s="1"/>
      <c r="H4" s="1"/>
      <c r="I4" s="1"/>
    </row>
    <row r="5" spans="1:12" ht="18" x14ac:dyDescent="0.25">
      <c r="A5" s="5" t="s">
        <v>45</v>
      </c>
      <c r="B5" s="11">
        <v>10</v>
      </c>
      <c r="C5" s="12">
        <v>6</v>
      </c>
      <c r="G5" s="1"/>
      <c r="H5" s="1"/>
      <c r="I5" s="1"/>
    </row>
    <row r="6" spans="1:12" ht="18" x14ac:dyDescent="0.25">
      <c r="A6" s="6" t="s">
        <v>103</v>
      </c>
      <c r="B6" s="13">
        <v>1</v>
      </c>
      <c r="C6" s="14">
        <v>7</v>
      </c>
      <c r="G6" s="1"/>
      <c r="H6" s="1"/>
      <c r="I6" s="1"/>
    </row>
    <row r="7" spans="1:12" ht="18.75" thickBot="1" x14ac:dyDescent="0.3">
      <c r="A7" s="7" t="s">
        <v>104</v>
      </c>
      <c r="B7" s="15">
        <v>5</v>
      </c>
      <c r="C7" s="16">
        <v>3</v>
      </c>
      <c r="G7" s="1"/>
      <c r="H7" s="1"/>
      <c r="I7" s="1"/>
    </row>
    <row r="8" spans="1:12" ht="13.5" thickBot="1" x14ac:dyDescent="0.25">
      <c r="A8" s="72"/>
      <c r="B8" s="72"/>
      <c r="C8" s="72"/>
      <c r="D8" s="72"/>
      <c r="E8" s="72"/>
      <c r="F8" s="72"/>
      <c r="G8" s="72"/>
      <c r="H8" s="72"/>
      <c r="I8" s="72"/>
    </row>
    <row r="9" spans="1:12" x14ac:dyDescent="0.2">
      <c r="G9" s="1"/>
      <c r="H9" s="1"/>
      <c r="I9" s="1"/>
    </row>
    <row r="10" spans="1:12" ht="18.75" thickBot="1" x14ac:dyDescent="0.3">
      <c r="A10" s="25" t="s">
        <v>14</v>
      </c>
      <c r="G10" s="233" t="s">
        <v>15</v>
      </c>
      <c r="H10" s="233"/>
      <c r="I10" s="233"/>
    </row>
    <row r="11" spans="1:12" ht="18.75" thickBot="1" x14ac:dyDescent="0.3">
      <c r="A11" s="9" t="s">
        <v>1</v>
      </c>
      <c r="B11" s="113" t="s">
        <v>2</v>
      </c>
      <c r="C11" s="114" t="s">
        <v>3</v>
      </c>
      <c r="G11" s="26" t="s">
        <v>6</v>
      </c>
      <c r="H11" s="26" t="s">
        <v>2</v>
      </c>
      <c r="I11" s="26" t="s">
        <v>3</v>
      </c>
    </row>
    <row r="12" spans="1:12" ht="19.5" thickBot="1" x14ac:dyDescent="0.35">
      <c r="A12" s="5" t="s">
        <v>42</v>
      </c>
      <c r="B12" s="11">
        <v>2</v>
      </c>
      <c r="C12" s="12">
        <v>8</v>
      </c>
      <c r="G12" s="27">
        <v>1</v>
      </c>
      <c r="H12" s="105" t="s">
        <v>103</v>
      </c>
      <c r="L12" s="106"/>
    </row>
    <row r="13" spans="1:12" ht="18" customHeight="1" x14ac:dyDescent="0.25">
      <c r="A13" s="5" t="s">
        <v>43</v>
      </c>
      <c r="B13" s="11">
        <v>4</v>
      </c>
      <c r="C13" s="12">
        <v>5</v>
      </c>
      <c r="G13" s="27">
        <v>2</v>
      </c>
      <c r="H13" s="237" t="s">
        <v>42</v>
      </c>
      <c r="I13" s="239" t="s">
        <v>103</v>
      </c>
    </row>
    <row r="14" spans="1:12" ht="18.75" customHeight="1" thickBot="1" x14ac:dyDescent="0.3">
      <c r="A14" s="5" t="s">
        <v>44</v>
      </c>
      <c r="B14" s="11">
        <v>6</v>
      </c>
      <c r="C14" s="12">
        <v>5</v>
      </c>
      <c r="G14" s="27">
        <v>3</v>
      </c>
      <c r="H14" s="238"/>
      <c r="I14" s="240"/>
    </row>
    <row r="15" spans="1:12" ht="18" customHeight="1" x14ac:dyDescent="0.25">
      <c r="A15" s="5" t="s">
        <v>45</v>
      </c>
      <c r="B15" s="11">
        <v>10</v>
      </c>
      <c r="C15" s="12">
        <v>6</v>
      </c>
      <c r="G15" s="27">
        <v>4</v>
      </c>
      <c r="H15" s="234" t="s">
        <v>43</v>
      </c>
      <c r="I15" s="240"/>
    </row>
    <row r="16" spans="1:12" ht="18" customHeight="1" x14ac:dyDescent="0.25">
      <c r="A16" s="6" t="s">
        <v>103</v>
      </c>
      <c r="B16" s="13">
        <v>1</v>
      </c>
      <c r="C16" s="14">
        <v>7</v>
      </c>
      <c r="G16" s="27">
        <v>5</v>
      </c>
      <c r="H16" s="235"/>
      <c r="I16" s="240"/>
    </row>
    <row r="17" spans="1:9" ht="18.75" customHeight="1" thickBot="1" x14ac:dyDescent="0.3">
      <c r="A17" s="7" t="s">
        <v>104</v>
      </c>
      <c r="B17" s="15">
        <v>5</v>
      </c>
      <c r="C17" s="16">
        <v>3</v>
      </c>
      <c r="G17" s="27">
        <v>6</v>
      </c>
      <c r="H17" s="235"/>
      <c r="I17" s="240"/>
    </row>
    <row r="18" spans="1:9" ht="18.75" thickBot="1" x14ac:dyDescent="0.3">
      <c r="G18" s="27">
        <v>7</v>
      </c>
      <c r="H18" s="236"/>
      <c r="I18" s="240"/>
    </row>
    <row r="19" spans="1:9" ht="18.75" customHeight="1" thickBot="1" x14ac:dyDescent="0.3">
      <c r="A19" s="25" t="s">
        <v>105</v>
      </c>
      <c r="G19" s="27">
        <v>8</v>
      </c>
      <c r="H19" s="227" t="s">
        <v>45</v>
      </c>
      <c r="I19" s="241"/>
    </row>
    <row r="20" spans="1:9" ht="18.75" customHeight="1" thickBot="1" x14ac:dyDescent="0.3">
      <c r="A20" s="8" t="s">
        <v>37</v>
      </c>
      <c r="G20" s="27">
        <v>9</v>
      </c>
      <c r="H20" s="228"/>
      <c r="I20" s="237" t="s">
        <v>42</v>
      </c>
    </row>
    <row r="21" spans="1:9" ht="18.75" customHeight="1" thickBot="1" x14ac:dyDescent="0.3">
      <c r="A21" s="9" t="s">
        <v>1</v>
      </c>
      <c r="B21" s="113" t="s">
        <v>2</v>
      </c>
      <c r="C21" s="114" t="s">
        <v>3</v>
      </c>
      <c r="G21" s="27">
        <v>10</v>
      </c>
      <c r="H21" s="228"/>
      <c r="I21" s="242"/>
    </row>
    <row r="22" spans="1:9" ht="18" customHeight="1" x14ac:dyDescent="0.25">
      <c r="A22" s="28" t="s">
        <v>103</v>
      </c>
      <c r="B22" s="13">
        <v>1</v>
      </c>
      <c r="C22" s="14">
        <v>7</v>
      </c>
      <c r="G22" s="27">
        <v>11</v>
      </c>
      <c r="H22" s="228"/>
      <c r="I22" s="242"/>
    </row>
    <row r="23" spans="1:9" ht="18.75" customHeight="1" x14ac:dyDescent="0.25">
      <c r="A23" s="29" t="s">
        <v>42</v>
      </c>
      <c r="B23" s="11">
        <v>2</v>
      </c>
      <c r="C23" s="12">
        <v>8</v>
      </c>
      <c r="G23" s="27">
        <v>12</v>
      </c>
      <c r="H23" s="228"/>
      <c r="I23" s="242"/>
    </row>
    <row r="24" spans="1:9" ht="18" customHeight="1" x14ac:dyDescent="0.25">
      <c r="A24" s="29" t="s">
        <v>43</v>
      </c>
      <c r="B24" s="11">
        <v>4</v>
      </c>
      <c r="C24" s="12">
        <v>5</v>
      </c>
      <c r="G24" s="27">
        <v>13</v>
      </c>
      <c r="H24" s="228"/>
      <c r="I24" s="242"/>
    </row>
    <row r="25" spans="1:9" ht="18.75" customHeight="1" x14ac:dyDescent="0.25">
      <c r="A25" s="29" t="s">
        <v>45</v>
      </c>
      <c r="B25" s="11">
        <v>10</v>
      </c>
      <c r="C25" s="12">
        <v>6</v>
      </c>
      <c r="G25" s="27">
        <v>14</v>
      </c>
      <c r="H25" s="228"/>
      <c r="I25" s="242"/>
    </row>
    <row r="26" spans="1:9" ht="18" x14ac:dyDescent="0.25">
      <c r="A26" s="29" t="s">
        <v>44</v>
      </c>
      <c r="B26" s="11">
        <v>6</v>
      </c>
      <c r="C26" s="12">
        <v>5</v>
      </c>
      <c r="G26" s="27">
        <v>15</v>
      </c>
      <c r="H26" s="228"/>
      <c r="I26" s="242"/>
    </row>
    <row r="27" spans="1:9" ht="18.75" thickBot="1" x14ac:dyDescent="0.3">
      <c r="A27" s="30" t="s">
        <v>104</v>
      </c>
      <c r="B27" s="15">
        <v>5</v>
      </c>
      <c r="C27" s="16">
        <v>3</v>
      </c>
      <c r="G27" s="27">
        <v>16</v>
      </c>
      <c r="H27" s="228"/>
      <c r="I27" s="238"/>
    </row>
    <row r="28" spans="1:9" ht="18.75" customHeight="1" thickBot="1" x14ac:dyDescent="0.3">
      <c r="G28" s="27">
        <v>17</v>
      </c>
      <c r="H28" s="229"/>
      <c r="I28" s="234" t="s">
        <v>43</v>
      </c>
    </row>
    <row r="29" spans="1:9" ht="18" customHeight="1" x14ac:dyDescent="0.25">
      <c r="G29" s="27">
        <v>18</v>
      </c>
      <c r="H29" s="230" t="s">
        <v>44</v>
      </c>
      <c r="I29" s="235"/>
    </row>
    <row r="30" spans="1:9" ht="18.75" customHeight="1" thickBot="1" x14ac:dyDescent="0.3">
      <c r="A30" s="25" t="s">
        <v>16</v>
      </c>
      <c r="G30" s="27">
        <v>19</v>
      </c>
      <c r="H30" s="231"/>
      <c r="I30" s="235"/>
    </row>
    <row r="31" spans="1:9" ht="18.75" customHeight="1" thickBot="1" x14ac:dyDescent="0.3">
      <c r="A31" s="9" t="s">
        <v>1</v>
      </c>
      <c r="B31" s="135" t="s">
        <v>97</v>
      </c>
      <c r="C31" s="115" t="s">
        <v>98</v>
      </c>
      <c r="D31" s="135" t="s">
        <v>99</v>
      </c>
      <c r="E31" s="115" t="s">
        <v>100</v>
      </c>
      <c r="G31" s="27">
        <v>20</v>
      </c>
      <c r="H31" s="231"/>
      <c r="I31" s="235"/>
    </row>
    <row r="32" spans="1:9" ht="18.75" customHeight="1" thickBot="1" x14ac:dyDescent="0.3">
      <c r="A32" s="6" t="s">
        <v>103</v>
      </c>
      <c r="B32" s="31">
        <v>0</v>
      </c>
      <c r="C32" s="12">
        <f t="shared" ref="C32:C37" si="0">B22+B32</f>
        <v>1</v>
      </c>
      <c r="D32" s="32">
        <f>C32</f>
        <v>1</v>
      </c>
      <c r="E32" s="33">
        <f t="shared" ref="E32:E37" si="1">D32+C22</f>
        <v>8</v>
      </c>
      <c r="G32" s="27">
        <v>21</v>
      </c>
      <c r="H32" s="231"/>
      <c r="I32" s="236"/>
    </row>
    <row r="33" spans="1:11" ht="18" customHeight="1" x14ac:dyDescent="0.3">
      <c r="A33" s="5" t="s">
        <v>42</v>
      </c>
      <c r="B33" s="32">
        <f>C32</f>
        <v>1</v>
      </c>
      <c r="C33" s="12">
        <f t="shared" si="0"/>
        <v>3</v>
      </c>
      <c r="D33" s="32">
        <f>MAX(C33,E32)</f>
        <v>8</v>
      </c>
      <c r="E33" s="12">
        <f t="shared" si="1"/>
        <v>16</v>
      </c>
      <c r="G33" s="27">
        <v>22</v>
      </c>
      <c r="H33" s="231"/>
      <c r="I33" s="227" t="s">
        <v>45</v>
      </c>
      <c r="K33" s="106"/>
    </row>
    <row r="34" spans="1:11" ht="18" customHeight="1" thickBot="1" x14ac:dyDescent="0.35">
      <c r="A34" s="5" t="s">
        <v>43</v>
      </c>
      <c r="B34" s="32">
        <f>C33</f>
        <v>3</v>
      </c>
      <c r="C34" s="12">
        <f t="shared" si="0"/>
        <v>7</v>
      </c>
      <c r="D34" s="32">
        <f>MAX(C34,E33)</f>
        <v>16</v>
      </c>
      <c r="E34" s="12">
        <f t="shared" si="1"/>
        <v>21</v>
      </c>
      <c r="G34" s="27">
        <v>23</v>
      </c>
      <c r="H34" s="232"/>
      <c r="I34" s="228"/>
      <c r="K34" s="106"/>
    </row>
    <row r="35" spans="1:11" ht="18.75" customHeight="1" x14ac:dyDescent="0.3">
      <c r="A35" s="5" t="s">
        <v>45</v>
      </c>
      <c r="B35" s="32">
        <f>C34</f>
        <v>7</v>
      </c>
      <c r="C35" s="12">
        <f t="shared" si="0"/>
        <v>17</v>
      </c>
      <c r="D35" s="32">
        <f>MAX(C35,E34)</f>
        <v>21</v>
      </c>
      <c r="E35" s="12">
        <f t="shared" si="1"/>
        <v>27</v>
      </c>
      <c r="G35" s="27">
        <v>24</v>
      </c>
      <c r="H35" s="220" t="s">
        <v>104</v>
      </c>
      <c r="I35" s="228"/>
      <c r="K35" s="106"/>
    </row>
    <row r="36" spans="1:11" ht="18.75" x14ac:dyDescent="0.3">
      <c r="A36" s="5" t="s">
        <v>44</v>
      </c>
      <c r="B36" s="32">
        <f>C35</f>
        <v>17</v>
      </c>
      <c r="C36" s="12">
        <f t="shared" si="0"/>
        <v>23</v>
      </c>
      <c r="D36" s="32">
        <f>MAX(C36,E35)</f>
        <v>27</v>
      </c>
      <c r="E36" s="12">
        <f t="shared" si="1"/>
        <v>32</v>
      </c>
      <c r="G36" s="27">
        <v>25</v>
      </c>
      <c r="H36" s="221"/>
      <c r="I36" s="228"/>
      <c r="K36" s="106"/>
    </row>
    <row r="37" spans="1:11" ht="19.5" thickBot="1" x14ac:dyDescent="0.35">
      <c r="A37" s="7" t="s">
        <v>104</v>
      </c>
      <c r="B37" s="34">
        <f>C36</f>
        <v>23</v>
      </c>
      <c r="C37" s="35">
        <f t="shared" si="0"/>
        <v>28</v>
      </c>
      <c r="D37" s="34">
        <f>MAX(C37,E36)</f>
        <v>32</v>
      </c>
      <c r="E37" s="35">
        <f t="shared" si="1"/>
        <v>35</v>
      </c>
      <c r="G37" s="27">
        <v>26</v>
      </c>
      <c r="H37" s="221"/>
      <c r="I37" s="228"/>
      <c r="K37" s="106"/>
    </row>
    <row r="38" spans="1:11" ht="19.5" thickBot="1" x14ac:dyDescent="0.35">
      <c r="D38" s="36" t="s">
        <v>17</v>
      </c>
      <c r="E38" s="37">
        <f>E37</f>
        <v>35</v>
      </c>
      <c r="G38" s="27">
        <v>27</v>
      </c>
      <c r="H38" s="221"/>
      <c r="I38" s="229"/>
      <c r="K38" s="106"/>
    </row>
    <row r="39" spans="1:11" ht="19.5" customHeight="1" thickBot="1" x14ac:dyDescent="0.35">
      <c r="D39" s="223" t="s">
        <v>106</v>
      </c>
      <c r="E39" s="224"/>
      <c r="G39" s="27">
        <v>28</v>
      </c>
      <c r="H39" s="222"/>
      <c r="I39" s="230" t="s">
        <v>44</v>
      </c>
      <c r="K39" s="106"/>
    </row>
    <row r="40" spans="1:11" ht="18.75" thickBot="1" x14ac:dyDescent="0.3">
      <c r="D40" s="225"/>
      <c r="E40" s="226"/>
      <c r="G40" s="27">
        <v>29</v>
      </c>
      <c r="I40" s="231"/>
    </row>
    <row r="41" spans="1:11" ht="18" customHeight="1" x14ac:dyDescent="0.25">
      <c r="G41" s="27">
        <v>30</v>
      </c>
      <c r="I41" s="231"/>
    </row>
    <row r="42" spans="1:11" ht="18.75" customHeight="1" x14ac:dyDescent="0.25">
      <c r="G42" s="27">
        <v>31</v>
      </c>
      <c r="I42" s="231"/>
    </row>
    <row r="43" spans="1:11" ht="18.75" thickBot="1" x14ac:dyDescent="0.3">
      <c r="G43" s="27">
        <v>32</v>
      </c>
      <c r="I43" s="232"/>
    </row>
    <row r="44" spans="1:11" ht="18" x14ac:dyDescent="0.25">
      <c r="G44" s="27">
        <v>33</v>
      </c>
      <c r="I44" s="220" t="s">
        <v>104</v>
      </c>
    </row>
    <row r="45" spans="1:11" ht="18" x14ac:dyDescent="0.25">
      <c r="G45" s="27">
        <v>34</v>
      </c>
      <c r="I45" s="221"/>
    </row>
    <row r="46" spans="1:11" ht="18.75" thickBot="1" x14ac:dyDescent="0.3">
      <c r="G46" s="27">
        <v>35</v>
      </c>
      <c r="I46" s="222"/>
    </row>
  </sheetData>
  <mergeCells count="13">
    <mergeCell ref="G10:I10"/>
    <mergeCell ref="I28:I32"/>
    <mergeCell ref="H13:H14"/>
    <mergeCell ref="I13:I19"/>
    <mergeCell ref="I20:I27"/>
    <mergeCell ref="H15:H18"/>
    <mergeCell ref="H19:H28"/>
    <mergeCell ref="I44:I46"/>
    <mergeCell ref="D39:E40"/>
    <mergeCell ref="I33:I38"/>
    <mergeCell ref="H29:H34"/>
    <mergeCell ref="I39:I43"/>
    <mergeCell ref="H35:H39"/>
  </mergeCells>
  <phoneticPr fontId="2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72" orientation="portrait" cellComments="asDisplayed" r:id="rId1"/>
  <headerFooter alignWithMargins="0">
    <oddFooter>&amp;L&amp;F&amp;C&amp;A&amp;R4/7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6"/>
  <sheetViews>
    <sheetView zoomScale="75" zoomScaleNormal="65" workbookViewId="0"/>
  </sheetViews>
  <sheetFormatPr defaultRowHeight="12.75" x14ac:dyDescent="0.2"/>
  <cols>
    <col min="1" max="7" width="15" style="1" customWidth="1"/>
    <col min="8" max="16384" width="9.140625" style="1"/>
  </cols>
  <sheetData>
    <row r="1" spans="1:13" ht="32.25" thickBot="1" x14ac:dyDescent="0.25">
      <c r="A1" s="9" t="s">
        <v>1</v>
      </c>
      <c r="B1" s="113" t="s">
        <v>4</v>
      </c>
      <c r="C1" s="114" t="s">
        <v>5</v>
      </c>
    </row>
    <row r="2" spans="1:13" ht="18" x14ac:dyDescent="0.25">
      <c r="A2" s="5" t="s">
        <v>42</v>
      </c>
      <c r="B2" s="11">
        <v>2</v>
      </c>
      <c r="C2" s="12">
        <v>3</v>
      </c>
    </row>
    <row r="3" spans="1:13" ht="18" x14ac:dyDescent="0.25">
      <c r="A3" s="5" t="s">
        <v>43</v>
      </c>
      <c r="B3" s="11">
        <v>4</v>
      </c>
      <c r="C3" s="12">
        <v>6</v>
      </c>
    </row>
    <row r="4" spans="1:13" ht="18" x14ac:dyDescent="0.25">
      <c r="A4" s="5" t="s">
        <v>44</v>
      </c>
      <c r="B4" s="11">
        <v>7</v>
      </c>
      <c r="C4" s="12">
        <v>3</v>
      </c>
    </row>
    <row r="5" spans="1:13" ht="18" x14ac:dyDescent="0.25">
      <c r="A5" s="5" t="s">
        <v>45</v>
      </c>
      <c r="B5" s="11">
        <v>5</v>
      </c>
      <c r="C5" s="12">
        <v>8</v>
      </c>
    </row>
    <row r="6" spans="1:13" ht="18" x14ac:dyDescent="0.25">
      <c r="A6" s="5" t="s">
        <v>103</v>
      </c>
      <c r="B6" s="11">
        <v>4</v>
      </c>
      <c r="C6" s="12">
        <v>2</v>
      </c>
    </row>
    <row r="7" spans="1:13" ht="18" x14ac:dyDescent="0.25">
      <c r="A7" s="5" t="s">
        <v>104</v>
      </c>
      <c r="B7" s="11">
        <v>10</v>
      </c>
      <c r="C7" s="12">
        <v>6</v>
      </c>
    </row>
    <row r="8" spans="1:13" ht="18" x14ac:dyDescent="0.25">
      <c r="A8" s="6" t="s">
        <v>110</v>
      </c>
      <c r="B8" s="13">
        <v>8</v>
      </c>
      <c r="C8" s="14">
        <v>6</v>
      </c>
    </row>
    <row r="9" spans="1:13" ht="18.75" thickBot="1" x14ac:dyDescent="0.3">
      <c r="A9" s="7" t="s">
        <v>111</v>
      </c>
      <c r="B9" s="15">
        <v>2</v>
      </c>
      <c r="C9" s="16">
        <v>5</v>
      </c>
    </row>
    <row r="16" spans="1:13" ht="13.5" thickBot="1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8" spans="1:13" ht="21" thickBot="1" x14ac:dyDescent="0.35">
      <c r="A18" s="25" t="s">
        <v>14</v>
      </c>
      <c r="I18" s="108" t="s">
        <v>101</v>
      </c>
      <c r="J18" s="108" t="s">
        <v>102</v>
      </c>
      <c r="K18" s="38"/>
      <c r="L18" s="108" t="s">
        <v>101</v>
      </c>
      <c r="M18" s="108" t="s">
        <v>102</v>
      </c>
    </row>
    <row r="19" spans="1:13" ht="16.5" thickBot="1" x14ac:dyDescent="0.25">
      <c r="A19" s="9" t="s">
        <v>1</v>
      </c>
      <c r="B19" s="113" t="s">
        <v>18</v>
      </c>
      <c r="C19" s="114" t="s">
        <v>19</v>
      </c>
      <c r="H19" s="109">
        <v>1</v>
      </c>
      <c r="I19" s="243" t="s">
        <v>42</v>
      </c>
      <c r="L19" s="243" t="s">
        <v>42</v>
      </c>
    </row>
    <row r="20" spans="1:13" ht="18.75" thickBot="1" x14ac:dyDescent="0.3">
      <c r="A20" s="4" t="s">
        <v>42</v>
      </c>
      <c r="B20" s="39">
        <v>2</v>
      </c>
      <c r="C20" s="33">
        <v>3</v>
      </c>
      <c r="H20" s="109">
        <v>2</v>
      </c>
      <c r="I20" s="244"/>
      <c r="L20" s="244"/>
    </row>
    <row r="21" spans="1:13" ht="18" x14ac:dyDescent="0.25">
      <c r="A21" s="5" t="s">
        <v>43</v>
      </c>
      <c r="B21" s="11">
        <v>4</v>
      </c>
      <c r="C21" s="12">
        <v>6</v>
      </c>
      <c r="H21" s="109">
        <v>3</v>
      </c>
      <c r="I21" s="245" t="s">
        <v>111</v>
      </c>
      <c r="J21" s="243" t="s">
        <v>42</v>
      </c>
      <c r="L21" s="245" t="s">
        <v>111</v>
      </c>
      <c r="M21" s="243" t="s">
        <v>42</v>
      </c>
    </row>
    <row r="22" spans="1:13" ht="18.75" thickBot="1" x14ac:dyDescent="0.3">
      <c r="A22" s="5" t="s">
        <v>44</v>
      </c>
      <c r="B22" s="11">
        <v>7</v>
      </c>
      <c r="C22" s="12">
        <v>3</v>
      </c>
      <c r="H22" s="109">
        <v>4</v>
      </c>
      <c r="I22" s="246"/>
      <c r="J22" s="247"/>
      <c r="L22" s="246"/>
      <c r="M22" s="247"/>
    </row>
    <row r="23" spans="1:13" ht="18.75" thickBot="1" x14ac:dyDescent="0.3">
      <c r="A23" s="5" t="s">
        <v>45</v>
      </c>
      <c r="B23" s="11">
        <v>5</v>
      </c>
      <c r="C23" s="12">
        <v>8</v>
      </c>
      <c r="H23" s="109">
        <v>5</v>
      </c>
      <c r="I23" s="248" t="s">
        <v>103</v>
      </c>
      <c r="J23" s="244"/>
      <c r="L23" s="252" t="s">
        <v>43</v>
      </c>
      <c r="M23" s="244"/>
    </row>
    <row r="24" spans="1:13" ht="18" x14ac:dyDescent="0.25">
      <c r="A24" s="5" t="s">
        <v>103</v>
      </c>
      <c r="B24" s="11">
        <v>4</v>
      </c>
      <c r="C24" s="12">
        <v>2</v>
      </c>
      <c r="H24" s="109">
        <v>6</v>
      </c>
      <c r="I24" s="249"/>
      <c r="J24" s="245" t="s">
        <v>111</v>
      </c>
      <c r="L24" s="253"/>
      <c r="M24" s="245" t="s">
        <v>111</v>
      </c>
    </row>
    <row r="25" spans="1:13" ht="18" x14ac:dyDescent="0.25">
      <c r="A25" s="5" t="s">
        <v>104</v>
      </c>
      <c r="B25" s="11">
        <v>10</v>
      </c>
      <c r="C25" s="12">
        <v>6</v>
      </c>
      <c r="H25" s="109">
        <v>7</v>
      </c>
      <c r="I25" s="249"/>
      <c r="J25" s="251"/>
      <c r="L25" s="253"/>
      <c r="M25" s="251"/>
    </row>
    <row r="26" spans="1:13" ht="18.75" thickBot="1" x14ac:dyDescent="0.3">
      <c r="A26" s="6" t="s">
        <v>110</v>
      </c>
      <c r="B26" s="13">
        <v>8</v>
      </c>
      <c r="C26" s="14">
        <v>6</v>
      </c>
      <c r="H26" s="109">
        <v>8</v>
      </c>
      <c r="I26" s="250"/>
      <c r="J26" s="251"/>
      <c r="L26" s="254"/>
      <c r="M26" s="251"/>
    </row>
    <row r="27" spans="1:13" ht="18.75" thickBot="1" x14ac:dyDescent="0.3">
      <c r="A27" s="7" t="s">
        <v>111</v>
      </c>
      <c r="B27" s="15">
        <v>2</v>
      </c>
      <c r="C27" s="16">
        <v>5</v>
      </c>
      <c r="H27" s="109">
        <v>9</v>
      </c>
      <c r="I27" s="252" t="s">
        <v>43</v>
      </c>
      <c r="J27" s="251"/>
      <c r="L27" s="258" t="s">
        <v>45</v>
      </c>
      <c r="M27" s="251"/>
    </row>
    <row r="28" spans="1:13" ht="13.5" thickBot="1" x14ac:dyDescent="0.25">
      <c r="H28" s="109">
        <v>10</v>
      </c>
      <c r="I28" s="253"/>
      <c r="J28" s="246"/>
      <c r="L28" s="259"/>
      <c r="M28" s="246"/>
    </row>
    <row r="29" spans="1:13" x14ac:dyDescent="0.2">
      <c r="H29" s="109">
        <v>11</v>
      </c>
      <c r="I29" s="253"/>
      <c r="J29" s="248" t="s">
        <v>103</v>
      </c>
      <c r="L29" s="259"/>
      <c r="M29" s="252" t="s">
        <v>43</v>
      </c>
    </row>
    <row r="30" spans="1:13" ht="18.75" thickBot="1" x14ac:dyDescent="0.3">
      <c r="A30" s="25" t="s">
        <v>112</v>
      </c>
      <c r="H30" s="109">
        <v>12</v>
      </c>
      <c r="I30" s="254"/>
      <c r="J30" s="250"/>
      <c r="L30" s="259"/>
      <c r="M30" s="253"/>
    </row>
    <row r="31" spans="1:13" ht="32.25" thickBot="1" x14ac:dyDescent="0.25">
      <c r="A31" s="211" t="s">
        <v>1</v>
      </c>
      <c r="B31" s="113" t="s">
        <v>18</v>
      </c>
      <c r="C31" s="113" t="s">
        <v>19</v>
      </c>
      <c r="D31" s="112" t="s">
        <v>20</v>
      </c>
      <c r="E31" s="112" t="s">
        <v>21</v>
      </c>
      <c r="F31" s="112" t="s">
        <v>22</v>
      </c>
      <c r="G31" s="115" t="s">
        <v>23</v>
      </c>
      <c r="H31" s="109">
        <v>13</v>
      </c>
      <c r="I31" s="258" t="s">
        <v>45</v>
      </c>
      <c r="J31" s="252" t="s">
        <v>43</v>
      </c>
      <c r="L31" s="260"/>
      <c r="M31" s="253"/>
    </row>
    <row r="32" spans="1:13" ht="18" x14ac:dyDescent="0.25">
      <c r="A32" s="4" t="s">
        <v>42</v>
      </c>
      <c r="B32" s="39">
        <v>2</v>
      </c>
      <c r="C32" s="39">
        <v>3</v>
      </c>
      <c r="D32" s="39">
        <v>0</v>
      </c>
      <c r="E32" s="39">
        <f>D32+B32</f>
        <v>2</v>
      </c>
      <c r="F32" s="39">
        <f>E32</f>
        <v>2</v>
      </c>
      <c r="G32" s="33">
        <f>F32+C32</f>
        <v>5</v>
      </c>
      <c r="H32" s="109">
        <v>14</v>
      </c>
      <c r="I32" s="259"/>
      <c r="J32" s="253"/>
      <c r="L32" s="255" t="s">
        <v>104</v>
      </c>
      <c r="M32" s="253"/>
    </row>
    <row r="33" spans="1:15" ht="18" x14ac:dyDescent="0.25">
      <c r="A33" s="6" t="s">
        <v>111</v>
      </c>
      <c r="B33" s="13">
        <v>2</v>
      </c>
      <c r="C33" s="13">
        <v>5</v>
      </c>
      <c r="D33" s="13">
        <f>E32</f>
        <v>2</v>
      </c>
      <c r="E33" s="13">
        <f t="shared" ref="E33:E39" si="0">D33+B33</f>
        <v>4</v>
      </c>
      <c r="F33" s="13">
        <f>MAX(E33,G32)</f>
        <v>5</v>
      </c>
      <c r="G33" s="14">
        <f t="shared" ref="G33:G39" si="1">F33+C33</f>
        <v>10</v>
      </c>
      <c r="H33" s="109">
        <v>15</v>
      </c>
      <c r="I33" s="259"/>
      <c r="J33" s="253"/>
      <c r="L33" s="256"/>
      <c r="M33" s="253"/>
    </row>
    <row r="34" spans="1:15" ht="18.75" thickBot="1" x14ac:dyDescent="0.3">
      <c r="A34" s="6" t="s">
        <v>103</v>
      </c>
      <c r="B34" s="13">
        <v>4</v>
      </c>
      <c r="C34" s="13">
        <v>2</v>
      </c>
      <c r="D34" s="13">
        <f t="shared" ref="D34:D39" si="2">E33</f>
        <v>4</v>
      </c>
      <c r="E34" s="13">
        <f t="shared" si="0"/>
        <v>8</v>
      </c>
      <c r="F34" s="13">
        <f t="shared" ref="F34:F39" si="3">MAX(E34,G33)</f>
        <v>10</v>
      </c>
      <c r="G34" s="14">
        <f t="shared" si="1"/>
        <v>12</v>
      </c>
      <c r="H34" s="109">
        <v>16</v>
      </c>
      <c r="I34" s="259"/>
      <c r="J34" s="253"/>
      <c r="L34" s="256"/>
      <c r="M34" s="254"/>
    </row>
    <row r="35" spans="1:15" ht="18.75" thickBot="1" x14ac:dyDescent="0.3">
      <c r="A35" s="6" t="s">
        <v>43</v>
      </c>
      <c r="B35" s="13">
        <v>4</v>
      </c>
      <c r="C35" s="13">
        <v>6</v>
      </c>
      <c r="D35" s="13">
        <f t="shared" si="2"/>
        <v>8</v>
      </c>
      <c r="E35" s="13">
        <f t="shared" si="0"/>
        <v>12</v>
      </c>
      <c r="F35" s="13">
        <f t="shared" si="3"/>
        <v>12</v>
      </c>
      <c r="G35" s="14">
        <f t="shared" si="1"/>
        <v>18</v>
      </c>
      <c r="H35" s="109">
        <v>17</v>
      </c>
      <c r="I35" s="260"/>
      <c r="J35" s="253"/>
      <c r="L35" s="256"/>
      <c r="M35" s="258" t="s">
        <v>45</v>
      </c>
    </row>
    <row r="36" spans="1:15" ht="18.75" thickBot="1" x14ac:dyDescent="0.3">
      <c r="A36" s="6" t="s">
        <v>45</v>
      </c>
      <c r="B36" s="13">
        <v>5</v>
      </c>
      <c r="C36" s="13">
        <v>8</v>
      </c>
      <c r="D36" s="13">
        <f t="shared" si="2"/>
        <v>12</v>
      </c>
      <c r="E36" s="13">
        <f t="shared" si="0"/>
        <v>17</v>
      </c>
      <c r="F36" s="13">
        <f t="shared" si="3"/>
        <v>18</v>
      </c>
      <c r="G36" s="14">
        <f t="shared" si="1"/>
        <v>26</v>
      </c>
      <c r="H36" s="109">
        <v>18</v>
      </c>
      <c r="I36" s="261" t="s">
        <v>44</v>
      </c>
      <c r="J36" s="254"/>
      <c r="L36" s="256"/>
      <c r="M36" s="259"/>
    </row>
    <row r="37" spans="1:15" ht="18" x14ac:dyDescent="0.25">
      <c r="A37" s="6" t="s">
        <v>44</v>
      </c>
      <c r="B37" s="13">
        <v>7</v>
      </c>
      <c r="C37" s="13">
        <v>3</v>
      </c>
      <c r="D37" s="13">
        <f t="shared" si="2"/>
        <v>17</v>
      </c>
      <c r="E37" s="13">
        <f t="shared" si="0"/>
        <v>24</v>
      </c>
      <c r="F37" s="13">
        <f t="shared" si="3"/>
        <v>26</v>
      </c>
      <c r="G37" s="14">
        <f t="shared" si="1"/>
        <v>29</v>
      </c>
      <c r="H37" s="109">
        <v>19</v>
      </c>
      <c r="I37" s="262"/>
      <c r="J37" s="258" t="s">
        <v>45</v>
      </c>
      <c r="L37" s="256"/>
      <c r="M37" s="259"/>
    </row>
    <row r="38" spans="1:15" ht="18" x14ac:dyDescent="0.25">
      <c r="A38" s="6" t="s">
        <v>110</v>
      </c>
      <c r="B38" s="13">
        <v>8</v>
      </c>
      <c r="C38" s="13">
        <v>6</v>
      </c>
      <c r="D38" s="13">
        <f t="shared" si="2"/>
        <v>24</v>
      </c>
      <c r="E38" s="13">
        <f t="shared" si="0"/>
        <v>32</v>
      </c>
      <c r="F38" s="13">
        <f t="shared" si="3"/>
        <v>32</v>
      </c>
      <c r="G38" s="14">
        <f t="shared" si="1"/>
        <v>38</v>
      </c>
      <c r="H38" s="109">
        <v>20</v>
      </c>
      <c r="I38" s="262"/>
      <c r="J38" s="259"/>
      <c r="L38" s="256"/>
      <c r="M38" s="259"/>
    </row>
    <row r="39" spans="1:15" ht="18.75" thickBot="1" x14ac:dyDescent="0.3">
      <c r="A39" s="7" t="s">
        <v>104</v>
      </c>
      <c r="B39" s="15">
        <v>10</v>
      </c>
      <c r="C39" s="15">
        <v>6</v>
      </c>
      <c r="D39" s="15">
        <f t="shared" si="2"/>
        <v>32</v>
      </c>
      <c r="E39" s="15">
        <f t="shared" si="0"/>
        <v>42</v>
      </c>
      <c r="F39" s="15">
        <f t="shared" si="3"/>
        <v>42</v>
      </c>
      <c r="G39" s="16">
        <f t="shared" si="1"/>
        <v>48</v>
      </c>
      <c r="H39" s="109">
        <v>21</v>
      </c>
      <c r="I39" s="262"/>
      <c r="J39" s="259"/>
      <c r="L39" s="256"/>
      <c r="M39" s="259"/>
    </row>
    <row r="40" spans="1:15" ht="18.75" thickBot="1" x14ac:dyDescent="0.3">
      <c r="D40" s="40" t="s">
        <v>24</v>
      </c>
      <c r="E40" s="116">
        <f>SUM(E32:E39)/8</f>
        <v>17.625</v>
      </c>
      <c r="F40" s="40" t="s">
        <v>24</v>
      </c>
      <c r="G40" s="116">
        <f>SUM(G32:G39)/8</f>
        <v>23.25</v>
      </c>
      <c r="H40" s="109">
        <v>22</v>
      </c>
      <c r="I40" s="262"/>
      <c r="J40" s="259"/>
      <c r="L40" s="256"/>
      <c r="M40" s="259"/>
    </row>
    <row r="41" spans="1:15" ht="18.75" thickBot="1" x14ac:dyDescent="0.3">
      <c r="E41" s="41"/>
      <c r="F41" s="40" t="s">
        <v>25</v>
      </c>
      <c r="G41" s="117">
        <f>G39</f>
        <v>48</v>
      </c>
      <c r="H41" s="109">
        <v>23</v>
      </c>
      <c r="I41" s="262"/>
      <c r="J41" s="259"/>
      <c r="L41" s="257"/>
      <c r="M41" s="259"/>
    </row>
    <row r="42" spans="1:15" ht="13.5" thickBot="1" x14ac:dyDescent="0.25">
      <c r="H42" s="109">
        <v>24</v>
      </c>
      <c r="I42" s="263"/>
      <c r="J42" s="259"/>
      <c r="L42" s="264" t="s">
        <v>110</v>
      </c>
      <c r="M42" s="260"/>
    </row>
    <row r="43" spans="1:15" ht="18.75" thickBot="1" x14ac:dyDescent="0.3">
      <c r="A43" s="25" t="s">
        <v>74</v>
      </c>
      <c r="H43" s="109">
        <v>25</v>
      </c>
      <c r="I43" s="264" t="s">
        <v>110</v>
      </c>
      <c r="J43" s="259"/>
      <c r="L43" s="265"/>
      <c r="M43" s="255" t="s">
        <v>104</v>
      </c>
    </row>
    <row r="44" spans="1:15" ht="32.25" thickBot="1" x14ac:dyDescent="0.25">
      <c r="A44" s="211" t="s">
        <v>1</v>
      </c>
      <c r="B44" s="113" t="s">
        <v>18</v>
      </c>
      <c r="C44" s="113" t="s">
        <v>19</v>
      </c>
      <c r="D44" s="112" t="s">
        <v>20</v>
      </c>
      <c r="E44" s="112" t="s">
        <v>21</v>
      </c>
      <c r="F44" s="112" t="s">
        <v>22</v>
      </c>
      <c r="G44" s="115" t="s">
        <v>23</v>
      </c>
      <c r="H44" s="109">
        <v>26</v>
      </c>
      <c r="I44" s="265"/>
      <c r="J44" s="260"/>
      <c r="L44" s="265"/>
      <c r="M44" s="256"/>
    </row>
    <row r="45" spans="1:15" ht="18" x14ac:dyDescent="0.25">
      <c r="A45" s="4" t="s">
        <v>42</v>
      </c>
      <c r="B45" s="39">
        <v>2</v>
      </c>
      <c r="C45" s="39">
        <v>3</v>
      </c>
      <c r="D45" s="39">
        <v>0</v>
      </c>
      <c r="E45" s="39">
        <f>D45+B45</f>
        <v>2</v>
      </c>
      <c r="F45" s="39">
        <f>E45</f>
        <v>2</v>
      </c>
      <c r="G45" s="33">
        <f>F45+C45</f>
        <v>5</v>
      </c>
      <c r="H45" s="109">
        <v>27</v>
      </c>
      <c r="I45" s="265"/>
      <c r="J45" s="261" t="s">
        <v>44</v>
      </c>
      <c r="L45" s="265"/>
      <c r="M45" s="256"/>
    </row>
    <row r="46" spans="1:15" ht="18" x14ac:dyDescent="0.25">
      <c r="A46" s="6" t="s">
        <v>111</v>
      </c>
      <c r="B46" s="13">
        <v>2</v>
      </c>
      <c r="C46" s="13">
        <v>5</v>
      </c>
      <c r="D46" s="13">
        <f>E45</f>
        <v>2</v>
      </c>
      <c r="E46" s="13">
        <f t="shared" ref="E46:E52" si="4">D46+B46</f>
        <v>4</v>
      </c>
      <c r="F46" s="13">
        <f>MAX(E46,G45)</f>
        <v>5</v>
      </c>
      <c r="G46" s="14">
        <f t="shared" ref="G46:G52" si="5">F46+C46</f>
        <v>10</v>
      </c>
      <c r="H46" s="109">
        <v>28</v>
      </c>
      <c r="I46" s="265"/>
      <c r="J46" s="262"/>
      <c r="L46" s="265"/>
      <c r="M46" s="256"/>
    </row>
    <row r="47" spans="1:15" ht="18.75" thickBot="1" x14ac:dyDescent="0.3">
      <c r="A47" s="6" t="s">
        <v>43</v>
      </c>
      <c r="B47" s="13">
        <v>4</v>
      </c>
      <c r="C47" s="13">
        <v>6</v>
      </c>
      <c r="D47" s="13">
        <f t="shared" ref="D47:D52" si="6">E46</f>
        <v>4</v>
      </c>
      <c r="E47" s="13">
        <f t="shared" si="4"/>
        <v>8</v>
      </c>
      <c r="F47" s="13">
        <f t="shared" ref="F47:F52" si="7">MAX(E47,G46)</f>
        <v>10</v>
      </c>
      <c r="G47" s="14">
        <f t="shared" si="5"/>
        <v>16</v>
      </c>
      <c r="H47" s="109">
        <v>29</v>
      </c>
      <c r="I47" s="265"/>
      <c r="J47" s="263"/>
      <c r="L47" s="265"/>
      <c r="M47" s="256"/>
    </row>
    <row r="48" spans="1:15" ht="18.75" thickBot="1" x14ac:dyDescent="0.3">
      <c r="A48" s="6" t="s">
        <v>45</v>
      </c>
      <c r="B48" s="13">
        <v>5</v>
      </c>
      <c r="C48" s="13">
        <v>8</v>
      </c>
      <c r="D48" s="13">
        <f t="shared" si="6"/>
        <v>8</v>
      </c>
      <c r="E48" s="13">
        <f t="shared" si="4"/>
        <v>13</v>
      </c>
      <c r="F48" s="13">
        <f t="shared" si="7"/>
        <v>16</v>
      </c>
      <c r="G48" s="14">
        <f t="shared" si="5"/>
        <v>24</v>
      </c>
      <c r="H48" s="109">
        <v>30</v>
      </c>
      <c r="I48" s="265"/>
      <c r="J48" s="107"/>
      <c r="L48" s="265"/>
      <c r="M48" s="257"/>
      <c r="O48" s="107"/>
    </row>
    <row r="49" spans="1:15" ht="18.75" thickBot="1" x14ac:dyDescent="0.3">
      <c r="A49" s="6" t="s">
        <v>104</v>
      </c>
      <c r="B49" s="13">
        <v>10</v>
      </c>
      <c r="C49" s="13">
        <v>6</v>
      </c>
      <c r="D49" s="13">
        <f t="shared" si="6"/>
        <v>13</v>
      </c>
      <c r="E49" s="13">
        <f t="shared" si="4"/>
        <v>23</v>
      </c>
      <c r="F49" s="13">
        <f t="shared" si="7"/>
        <v>24</v>
      </c>
      <c r="G49" s="14">
        <f t="shared" si="5"/>
        <v>30</v>
      </c>
      <c r="H49" s="109">
        <v>31</v>
      </c>
      <c r="I49" s="265"/>
      <c r="J49" s="107"/>
      <c r="L49" s="266"/>
      <c r="O49" s="107"/>
    </row>
    <row r="50" spans="1:15" ht="18.75" thickBot="1" x14ac:dyDescent="0.3">
      <c r="A50" s="6" t="s">
        <v>110</v>
      </c>
      <c r="B50" s="13">
        <v>8</v>
      </c>
      <c r="C50" s="13">
        <v>6</v>
      </c>
      <c r="D50" s="13">
        <f t="shared" si="6"/>
        <v>23</v>
      </c>
      <c r="E50" s="13">
        <f t="shared" si="4"/>
        <v>31</v>
      </c>
      <c r="F50" s="13">
        <f t="shared" si="7"/>
        <v>31</v>
      </c>
      <c r="G50" s="14">
        <f t="shared" si="5"/>
        <v>37</v>
      </c>
      <c r="H50" s="109">
        <v>32</v>
      </c>
      <c r="I50" s="266"/>
      <c r="J50" s="107"/>
      <c r="L50" s="261" t="s">
        <v>44</v>
      </c>
      <c r="M50" s="264" t="s">
        <v>110</v>
      </c>
      <c r="O50" s="107"/>
    </row>
    <row r="51" spans="1:15" ht="18" x14ac:dyDescent="0.25">
      <c r="A51" s="6" t="s">
        <v>44</v>
      </c>
      <c r="B51" s="13">
        <v>7</v>
      </c>
      <c r="C51" s="13">
        <v>3</v>
      </c>
      <c r="D51" s="13">
        <f t="shared" si="6"/>
        <v>31</v>
      </c>
      <c r="E51" s="13">
        <f t="shared" si="4"/>
        <v>38</v>
      </c>
      <c r="F51" s="13">
        <f t="shared" si="7"/>
        <v>38</v>
      </c>
      <c r="G51" s="14">
        <f t="shared" si="5"/>
        <v>41</v>
      </c>
      <c r="H51" s="109">
        <v>33</v>
      </c>
      <c r="I51" s="255" t="s">
        <v>104</v>
      </c>
      <c r="J51" s="264" t="s">
        <v>110</v>
      </c>
      <c r="L51" s="262"/>
      <c r="M51" s="265"/>
    </row>
    <row r="52" spans="1:15" ht="18.75" thickBot="1" x14ac:dyDescent="0.3">
      <c r="A52" s="7" t="s">
        <v>103</v>
      </c>
      <c r="B52" s="15">
        <v>4</v>
      </c>
      <c r="C52" s="15">
        <v>2</v>
      </c>
      <c r="D52" s="15">
        <f t="shared" si="6"/>
        <v>38</v>
      </c>
      <c r="E52" s="15">
        <f t="shared" si="4"/>
        <v>42</v>
      </c>
      <c r="F52" s="15">
        <f t="shared" si="7"/>
        <v>42</v>
      </c>
      <c r="G52" s="16">
        <f t="shared" si="5"/>
        <v>44</v>
      </c>
      <c r="H52" s="109">
        <v>34</v>
      </c>
      <c r="I52" s="256"/>
      <c r="J52" s="265"/>
      <c r="L52" s="262"/>
      <c r="M52" s="265"/>
    </row>
    <row r="53" spans="1:15" ht="18.75" thickBot="1" x14ac:dyDescent="0.3">
      <c r="D53" s="40" t="s">
        <v>24</v>
      </c>
      <c r="E53" s="116">
        <f>SUM(E45:E52)/8</f>
        <v>20.125</v>
      </c>
      <c r="F53" s="40" t="s">
        <v>24</v>
      </c>
      <c r="G53" s="116">
        <f>SUM(G45:G52)/8</f>
        <v>25.875</v>
      </c>
      <c r="H53" s="109">
        <v>35</v>
      </c>
      <c r="I53" s="256"/>
      <c r="J53" s="265"/>
      <c r="L53" s="262"/>
      <c r="M53" s="265"/>
    </row>
    <row r="54" spans="1:15" ht="18.75" thickBot="1" x14ac:dyDescent="0.3">
      <c r="E54" s="41"/>
      <c r="F54" s="40" t="s">
        <v>25</v>
      </c>
      <c r="G54" s="117">
        <f>G52</f>
        <v>44</v>
      </c>
      <c r="H54" s="109">
        <v>36</v>
      </c>
      <c r="I54" s="256"/>
      <c r="J54" s="265"/>
      <c r="L54" s="262"/>
      <c r="M54" s="265"/>
    </row>
    <row r="55" spans="1:15" ht="13.5" thickBot="1" x14ac:dyDescent="0.25">
      <c r="H55" s="109">
        <v>37</v>
      </c>
      <c r="I55" s="256"/>
      <c r="J55" s="265"/>
      <c r="L55" s="262"/>
      <c r="M55" s="266"/>
    </row>
    <row r="56" spans="1:15" ht="13.5" thickBot="1" x14ac:dyDescent="0.25">
      <c r="H56" s="109">
        <v>38</v>
      </c>
      <c r="I56" s="256"/>
      <c r="J56" s="266"/>
      <c r="L56" s="263"/>
    </row>
    <row r="57" spans="1:15" x14ac:dyDescent="0.2">
      <c r="H57" s="109">
        <v>39</v>
      </c>
      <c r="I57" s="256"/>
      <c r="J57" s="107"/>
      <c r="L57" s="248" t="s">
        <v>103</v>
      </c>
      <c r="M57" s="261" t="s">
        <v>44</v>
      </c>
      <c r="O57" s="107"/>
    </row>
    <row r="58" spans="1:15" x14ac:dyDescent="0.2">
      <c r="H58" s="109">
        <v>40</v>
      </c>
      <c r="I58" s="256"/>
      <c r="J58" s="107"/>
      <c r="L58" s="249"/>
      <c r="M58" s="262"/>
      <c r="O58" s="107"/>
    </row>
    <row r="59" spans="1:15" ht="13.5" thickBot="1" x14ac:dyDescent="0.25">
      <c r="H59" s="109">
        <v>41</v>
      </c>
      <c r="I59" s="256"/>
      <c r="J59" s="107"/>
      <c r="L59" s="249"/>
      <c r="M59" s="263"/>
      <c r="O59" s="107"/>
    </row>
    <row r="60" spans="1:15" ht="13.5" thickBot="1" x14ac:dyDescent="0.25">
      <c r="H60" s="109">
        <v>42</v>
      </c>
      <c r="I60" s="257"/>
      <c r="J60" s="107"/>
      <c r="L60" s="250"/>
      <c r="O60" s="107"/>
    </row>
    <row r="61" spans="1:15" x14ac:dyDescent="0.2">
      <c r="H61" s="109">
        <v>43</v>
      </c>
      <c r="J61" s="255" t="s">
        <v>104</v>
      </c>
      <c r="M61" s="248" t="s">
        <v>103</v>
      </c>
    </row>
    <row r="62" spans="1:15" ht="13.5" thickBot="1" x14ac:dyDescent="0.25">
      <c r="H62" s="109">
        <v>44</v>
      </c>
      <c r="J62" s="256"/>
      <c r="M62" s="250"/>
    </row>
    <row r="63" spans="1:15" x14ac:dyDescent="0.2">
      <c r="H63" s="109">
        <v>45</v>
      </c>
      <c r="J63" s="256"/>
    </row>
    <row r="64" spans="1:15" x14ac:dyDescent="0.2">
      <c r="H64" s="109">
        <v>46</v>
      </c>
      <c r="J64" s="256"/>
    </row>
    <row r="65" spans="8:10" x14ac:dyDescent="0.2">
      <c r="H65" s="109">
        <v>47</v>
      </c>
      <c r="J65" s="256"/>
    </row>
    <row r="66" spans="8:10" ht="13.5" thickBot="1" x14ac:dyDescent="0.25">
      <c r="H66" s="109">
        <v>48</v>
      </c>
      <c r="J66" s="257"/>
    </row>
  </sheetData>
  <mergeCells count="32">
    <mergeCell ref="I51:I60"/>
    <mergeCell ref="I19:I20"/>
    <mergeCell ref="I21:I22"/>
    <mergeCell ref="I23:I26"/>
    <mergeCell ref="I27:I30"/>
    <mergeCell ref="I43:I50"/>
    <mergeCell ref="J21:J23"/>
    <mergeCell ref="J24:J28"/>
    <mergeCell ref="J29:J30"/>
    <mergeCell ref="J31:J36"/>
    <mergeCell ref="I31:I35"/>
    <mergeCell ref="I36:I42"/>
    <mergeCell ref="M61:M62"/>
    <mergeCell ref="J37:J44"/>
    <mergeCell ref="J45:J47"/>
    <mergeCell ref="J51:J56"/>
    <mergeCell ref="J61:J66"/>
    <mergeCell ref="M57:M59"/>
    <mergeCell ref="M50:M55"/>
    <mergeCell ref="L50:L56"/>
    <mergeCell ref="M35:M42"/>
    <mergeCell ref="L42:L49"/>
    <mergeCell ref="L19:L20"/>
    <mergeCell ref="L21:L22"/>
    <mergeCell ref="M21:M23"/>
    <mergeCell ref="L57:L60"/>
    <mergeCell ref="M24:M28"/>
    <mergeCell ref="L23:L26"/>
    <mergeCell ref="L32:L41"/>
    <mergeCell ref="M43:M48"/>
    <mergeCell ref="L27:L31"/>
    <mergeCell ref="M29:M34"/>
  </mergeCells>
  <phoneticPr fontId="2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59" orientation="portrait" cellComments="asDisplayed" r:id="rId1"/>
  <headerFooter alignWithMargins="0">
    <oddFooter>&amp;L&amp;F&amp;C&amp;A&amp;R5/7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7"/>
  <sheetViews>
    <sheetView zoomScale="75" zoomScaleNormal="75" workbookViewId="0"/>
  </sheetViews>
  <sheetFormatPr defaultRowHeight="18.75" customHeight="1" x14ac:dyDescent="0.2"/>
  <cols>
    <col min="1" max="1" width="19.7109375" style="1" customWidth="1"/>
    <col min="2" max="8" width="12.7109375" style="1" customWidth="1"/>
    <col min="9" max="9" width="10.42578125" style="1" customWidth="1"/>
    <col min="10" max="10" width="4.42578125" style="1" bestFit="1" customWidth="1"/>
    <col min="11" max="11" width="10.42578125" style="1" customWidth="1"/>
    <col min="12" max="16384" width="9.140625" style="1"/>
  </cols>
  <sheetData>
    <row r="1" spans="1:9" ht="16.5" thickBot="1" x14ac:dyDescent="0.25">
      <c r="A1" s="17" t="s">
        <v>6</v>
      </c>
      <c r="B1" s="212" t="s">
        <v>7</v>
      </c>
      <c r="C1" s="213" t="s">
        <v>8</v>
      </c>
      <c r="D1" s="213" t="s">
        <v>9</v>
      </c>
      <c r="E1" s="213" t="s">
        <v>10</v>
      </c>
      <c r="F1" s="213" t="s">
        <v>11</v>
      </c>
      <c r="G1" s="213" t="s">
        <v>12</v>
      </c>
      <c r="H1" s="214" t="s">
        <v>13</v>
      </c>
    </row>
    <row r="2" spans="1:9" ht="16.5" thickBot="1" x14ac:dyDescent="0.25">
      <c r="A2" s="21" t="s">
        <v>0</v>
      </c>
      <c r="B2" s="22">
        <v>6</v>
      </c>
      <c r="C2" s="3">
        <v>3</v>
      </c>
      <c r="D2" s="3">
        <v>5</v>
      </c>
      <c r="E2" s="3">
        <v>3</v>
      </c>
      <c r="F2" s="3">
        <v>7</v>
      </c>
      <c r="G2" s="3">
        <v>2</v>
      </c>
      <c r="H2" s="23">
        <v>3</v>
      </c>
    </row>
    <row r="3" spans="1:9" ht="12.75" x14ac:dyDescent="0.2"/>
    <row r="4" spans="1:9" ht="12.75" x14ac:dyDescent="0.2"/>
    <row r="5" spans="1:9" ht="12.75" x14ac:dyDescent="0.2"/>
    <row r="6" spans="1:9" ht="12.75" x14ac:dyDescent="0.2"/>
    <row r="7" spans="1:9" ht="12.75" x14ac:dyDescent="0.2"/>
    <row r="8" spans="1:9" ht="13.5" thickBot="1" x14ac:dyDescent="0.25">
      <c r="A8" s="72"/>
      <c r="B8" s="72"/>
      <c r="C8" s="72"/>
      <c r="D8" s="72"/>
      <c r="E8" s="72"/>
      <c r="F8" s="72"/>
      <c r="G8" s="72"/>
      <c r="H8" s="72"/>
    </row>
    <row r="9" spans="1:9" ht="13.5" thickBot="1" x14ac:dyDescent="0.25"/>
    <row r="10" spans="1:9" s="154" customFormat="1" ht="18.75" customHeight="1" thickBot="1" x14ac:dyDescent="0.25">
      <c r="A10" s="17" t="s">
        <v>6</v>
      </c>
      <c r="B10" s="18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20" t="s">
        <v>13</v>
      </c>
    </row>
    <row r="11" spans="1:9" ht="18.75" customHeight="1" thickBot="1" x14ac:dyDescent="0.25">
      <c r="A11" s="59" t="s">
        <v>0</v>
      </c>
      <c r="B11" s="111">
        <v>6</v>
      </c>
      <c r="C11" s="2">
        <v>3</v>
      </c>
      <c r="D11" s="2">
        <v>5</v>
      </c>
      <c r="E11" s="2">
        <v>3</v>
      </c>
      <c r="F11" s="2">
        <v>7</v>
      </c>
      <c r="G11" s="2">
        <v>2</v>
      </c>
      <c r="H11" s="136">
        <v>3</v>
      </c>
      <c r="I11" s="153">
        <f>SUM(B11:H11)</f>
        <v>29</v>
      </c>
    </row>
    <row r="12" spans="1:9" ht="18.75" customHeight="1" x14ac:dyDescent="0.25">
      <c r="A12" s="60" t="s">
        <v>26</v>
      </c>
      <c r="B12" s="137" t="s">
        <v>27</v>
      </c>
      <c r="C12" s="61" t="s">
        <v>27</v>
      </c>
      <c r="D12" s="62" t="s">
        <v>27</v>
      </c>
      <c r="E12" s="62" t="s">
        <v>27</v>
      </c>
      <c r="F12" s="62" t="s">
        <v>27</v>
      </c>
      <c r="G12" s="63"/>
      <c r="H12" s="64"/>
    </row>
    <row r="13" spans="1:9" ht="18.75" customHeight="1" thickBot="1" x14ac:dyDescent="0.3">
      <c r="A13" s="65" t="s">
        <v>35</v>
      </c>
      <c r="B13" s="138">
        <v>5</v>
      </c>
      <c r="C13" s="66">
        <v>2</v>
      </c>
      <c r="D13" s="67">
        <v>4</v>
      </c>
      <c r="E13" s="67">
        <v>2</v>
      </c>
      <c r="F13" s="67">
        <v>6</v>
      </c>
      <c r="G13" s="67">
        <v>2</v>
      </c>
      <c r="H13" s="68">
        <v>3</v>
      </c>
    </row>
    <row r="14" spans="1:9" ht="18.75" customHeight="1" x14ac:dyDescent="0.25">
      <c r="A14" s="60" t="s">
        <v>28</v>
      </c>
      <c r="B14" s="137" t="s">
        <v>27</v>
      </c>
      <c r="C14" s="61" t="s">
        <v>27</v>
      </c>
      <c r="D14" s="62" t="s">
        <v>27</v>
      </c>
      <c r="E14" s="62" t="s">
        <v>27</v>
      </c>
      <c r="F14" s="62" t="s">
        <v>27</v>
      </c>
      <c r="G14" s="63"/>
      <c r="H14" s="64"/>
    </row>
    <row r="15" spans="1:9" ht="18.75" customHeight="1" thickBot="1" x14ac:dyDescent="0.3">
      <c r="A15" s="65" t="s">
        <v>35</v>
      </c>
      <c r="B15" s="138">
        <v>4</v>
      </c>
      <c r="C15" s="66">
        <v>1</v>
      </c>
      <c r="D15" s="67">
        <v>3</v>
      </c>
      <c r="E15" s="67">
        <v>1</v>
      </c>
      <c r="F15" s="67">
        <v>5</v>
      </c>
      <c r="G15" s="67">
        <v>2</v>
      </c>
      <c r="H15" s="68">
        <v>3</v>
      </c>
    </row>
    <row r="16" spans="1:9" ht="18.75" customHeight="1" x14ac:dyDescent="0.25">
      <c r="A16" s="60" t="s">
        <v>29</v>
      </c>
      <c r="B16" s="137" t="s">
        <v>27</v>
      </c>
      <c r="C16" s="69"/>
      <c r="D16" s="63"/>
      <c r="E16" s="62" t="s">
        <v>27</v>
      </c>
      <c r="F16" s="62" t="s">
        <v>27</v>
      </c>
      <c r="G16" s="62" t="s">
        <v>27</v>
      </c>
      <c r="H16" s="70" t="s">
        <v>27</v>
      </c>
    </row>
    <row r="17" spans="1:9" ht="18.75" customHeight="1" thickBot="1" x14ac:dyDescent="0.3">
      <c r="A17" s="65" t="s">
        <v>35</v>
      </c>
      <c r="B17" s="138">
        <v>3</v>
      </c>
      <c r="C17" s="66">
        <v>1</v>
      </c>
      <c r="D17" s="67">
        <v>3</v>
      </c>
      <c r="E17" s="67">
        <v>0</v>
      </c>
      <c r="F17" s="67">
        <v>4</v>
      </c>
      <c r="G17" s="67">
        <v>1</v>
      </c>
      <c r="H17" s="68">
        <v>2</v>
      </c>
    </row>
    <row r="18" spans="1:9" ht="18.75" customHeight="1" x14ac:dyDescent="0.25">
      <c r="A18" s="60" t="s">
        <v>30</v>
      </c>
      <c r="B18" s="137" t="s">
        <v>27</v>
      </c>
      <c r="C18" s="61" t="s">
        <v>27</v>
      </c>
      <c r="D18" s="62" t="s">
        <v>27</v>
      </c>
      <c r="E18" s="62" t="s">
        <v>27</v>
      </c>
      <c r="F18" s="62" t="s">
        <v>27</v>
      </c>
      <c r="G18" s="63"/>
      <c r="H18" s="64"/>
    </row>
    <row r="19" spans="1:9" ht="18.75" customHeight="1" thickBot="1" x14ac:dyDescent="0.3">
      <c r="A19" s="65" t="s">
        <v>35</v>
      </c>
      <c r="B19" s="138">
        <v>2</v>
      </c>
      <c r="C19" s="66">
        <v>0</v>
      </c>
      <c r="D19" s="67">
        <v>2</v>
      </c>
      <c r="E19" s="67">
        <v>0</v>
      </c>
      <c r="F19" s="67">
        <v>3</v>
      </c>
      <c r="G19" s="67">
        <v>1</v>
      </c>
      <c r="H19" s="68">
        <v>2</v>
      </c>
    </row>
    <row r="20" spans="1:9" ht="18.75" customHeight="1" x14ac:dyDescent="0.25">
      <c r="A20" s="60" t="s">
        <v>31</v>
      </c>
      <c r="B20" s="137" t="s">
        <v>27</v>
      </c>
      <c r="C20" s="61" t="s">
        <v>27</v>
      </c>
      <c r="D20" s="63"/>
      <c r="E20" s="63"/>
      <c r="F20" s="62" t="s">
        <v>27</v>
      </c>
      <c r="G20" s="62" t="s">
        <v>27</v>
      </c>
      <c r="H20" s="70" t="s">
        <v>27</v>
      </c>
    </row>
    <row r="21" spans="1:9" ht="18.75" customHeight="1" thickBot="1" x14ac:dyDescent="0.3">
      <c r="A21" s="65" t="s">
        <v>35</v>
      </c>
      <c r="B21" s="138">
        <v>1</v>
      </c>
      <c r="C21" s="66">
        <v>0</v>
      </c>
      <c r="D21" s="67">
        <v>2</v>
      </c>
      <c r="E21" s="67">
        <v>0</v>
      </c>
      <c r="F21" s="67">
        <v>2</v>
      </c>
      <c r="G21" s="67">
        <v>0</v>
      </c>
      <c r="H21" s="68">
        <v>1</v>
      </c>
    </row>
    <row r="22" spans="1:9" ht="18.75" customHeight="1" x14ac:dyDescent="0.25">
      <c r="A22" s="60" t="s">
        <v>32</v>
      </c>
      <c r="B22" s="137" t="s">
        <v>27</v>
      </c>
      <c r="C22" s="61" t="s">
        <v>27</v>
      </c>
      <c r="D22" s="62" t="s">
        <v>27</v>
      </c>
      <c r="E22" s="62" t="s">
        <v>27</v>
      </c>
      <c r="F22" s="62" t="s">
        <v>27</v>
      </c>
      <c r="G22" s="63"/>
      <c r="H22" s="64"/>
    </row>
    <row r="23" spans="1:9" ht="18.75" customHeight="1" thickBot="1" x14ac:dyDescent="0.3">
      <c r="A23" s="65" t="s">
        <v>35</v>
      </c>
      <c r="B23" s="138">
        <v>0</v>
      </c>
      <c r="C23" s="66">
        <v>0</v>
      </c>
      <c r="D23" s="67">
        <v>1</v>
      </c>
      <c r="E23" s="67">
        <v>0</v>
      </c>
      <c r="F23" s="67">
        <v>1</v>
      </c>
      <c r="G23" s="67">
        <v>0</v>
      </c>
      <c r="H23" s="68">
        <v>1</v>
      </c>
    </row>
    <row r="24" spans="1:9" ht="18.75" customHeight="1" x14ac:dyDescent="0.25">
      <c r="A24" s="60" t="s">
        <v>33</v>
      </c>
      <c r="B24" s="139"/>
      <c r="C24" s="69"/>
      <c r="D24" s="62" t="s">
        <v>27</v>
      </c>
      <c r="E24" s="62" t="s">
        <v>27</v>
      </c>
      <c r="F24" s="62" t="s">
        <v>27</v>
      </c>
      <c r="G24" s="62" t="s">
        <v>27</v>
      </c>
      <c r="H24" s="70" t="s">
        <v>27</v>
      </c>
    </row>
    <row r="25" spans="1:9" ht="18.75" customHeight="1" thickBot="1" x14ac:dyDescent="0.3">
      <c r="A25" s="65" t="s">
        <v>35</v>
      </c>
      <c r="B25" s="138">
        <v>0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8">
        <v>0</v>
      </c>
    </row>
    <row r="26" spans="1:9" ht="18.75" customHeight="1" thickBot="1" x14ac:dyDescent="0.3">
      <c r="A26" s="71" t="s">
        <v>34</v>
      </c>
      <c r="B26" s="57">
        <v>6</v>
      </c>
      <c r="C26" s="57">
        <v>5</v>
      </c>
      <c r="D26" s="57">
        <v>5</v>
      </c>
      <c r="E26" s="57">
        <v>6</v>
      </c>
      <c r="F26" s="57">
        <v>7</v>
      </c>
      <c r="G26" s="57">
        <v>3</v>
      </c>
      <c r="H26" s="58">
        <v>3</v>
      </c>
      <c r="I26" s="140">
        <f>SUM(B26:H26)</f>
        <v>35</v>
      </c>
    </row>
    <row r="27" spans="1:9" ht="18.75" customHeight="1" thickBot="1" x14ac:dyDescent="0.3">
      <c r="A27" s="71" t="s">
        <v>36</v>
      </c>
      <c r="B27" s="197">
        <f t="shared" ref="B27:H27" si="0">B26-B11</f>
        <v>0</v>
      </c>
      <c r="C27" s="197">
        <f t="shared" si="0"/>
        <v>2</v>
      </c>
      <c r="D27" s="197">
        <f t="shared" si="0"/>
        <v>0</v>
      </c>
      <c r="E27" s="197">
        <f t="shared" si="0"/>
        <v>3</v>
      </c>
      <c r="F27" s="197">
        <f t="shared" si="0"/>
        <v>0</v>
      </c>
      <c r="G27" s="197">
        <f t="shared" si="0"/>
        <v>1</v>
      </c>
      <c r="H27" s="198">
        <f t="shared" si="0"/>
        <v>0</v>
      </c>
      <c r="I27" s="140">
        <f>SUM(B27:H27)</f>
        <v>6</v>
      </c>
    </row>
  </sheetData>
  <phoneticPr fontId="2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66" orientation="portrait" cellComments="asDisplayed" r:id="rId1"/>
  <headerFooter alignWithMargins="0">
    <oddFooter>&amp;L&amp;F&amp;C&amp;A&amp;R6/7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4"/>
  <sheetViews>
    <sheetView zoomScale="75" zoomScaleNormal="75" zoomScaleSheetLayoutView="75" workbookViewId="0"/>
  </sheetViews>
  <sheetFormatPr defaultRowHeight="12.75" x14ac:dyDescent="0.2"/>
  <cols>
    <col min="1" max="1" width="17.5703125" style="1" bestFit="1" customWidth="1"/>
    <col min="2" max="8" width="12.7109375" style="1" customWidth="1"/>
    <col min="9" max="16384" width="9.140625" style="1"/>
  </cols>
  <sheetData>
    <row r="1" spans="1:11" ht="18.75" customHeight="1" thickBot="1" x14ac:dyDescent="0.3">
      <c r="A1" s="25" t="s">
        <v>108</v>
      </c>
    </row>
    <row r="2" spans="1:11" ht="16.5" customHeight="1" thickBot="1" x14ac:dyDescent="0.25">
      <c r="A2" s="17" t="s">
        <v>6</v>
      </c>
      <c r="B2" s="18" t="s">
        <v>7</v>
      </c>
      <c r="C2" s="19" t="s">
        <v>8</v>
      </c>
      <c r="D2" s="19" t="s">
        <v>9</v>
      </c>
      <c r="E2" s="19" t="s">
        <v>10</v>
      </c>
      <c r="F2" s="19" t="s">
        <v>11</v>
      </c>
      <c r="G2" s="19" t="s">
        <v>12</v>
      </c>
      <c r="H2" s="20" t="s">
        <v>13</v>
      </c>
    </row>
    <row r="3" spans="1:11" ht="16.5" thickBot="1" x14ac:dyDescent="0.25">
      <c r="A3" s="21" t="s">
        <v>0</v>
      </c>
      <c r="B3" s="22">
        <v>6</v>
      </c>
      <c r="C3" s="3">
        <v>3</v>
      </c>
      <c r="D3" s="3">
        <v>5</v>
      </c>
      <c r="E3" s="3">
        <v>3</v>
      </c>
      <c r="F3" s="3">
        <v>7</v>
      </c>
      <c r="G3" s="3">
        <v>2</v>
      </c>
      <c r="H3" s="23">
        <v>3</v>
      </c>
    </row>
    <row r="4" spans="1:11" ht="18" x14ac:dyDescent="0.25">
      <c r="A4" s="42" t="s">
        <v>26</v>
      </c>
      <c r="B4" s="43" t="s">
        <v>27</v>
      </c>
      <c r="C4" s="44" t="s">
        <v>27</v>
      </c>
      <c r="D4" s="45" t="s">
        <v>27</v>
      </c>
      <c r="E4" s="45" t="s">
        <v>27</v>
      </c>
      <c r="F4" s="45" t="s">
        <v>27</v>
      </c>
      <c r="G4" s="45"/>
      <c r="H4" s="46"/>
    </row>
    <row r="5" spans="1:11" ht="18" x14ac:dyDescent="0.25">
      <c r="A5" s="42" t="s">
        <v>28</v>
      </c>
      <c r="B5" s="47" t="s">
        <v>27</v>
      </c>
      <c r="C5" s="48" t="s">
        <v>27</v>
      </c>
      <c r="D5" s="49" t="s">
        <v>27</v>
      </c>
      <c r="E5" s="49" t="s">
        <v>27</v>
      </c>
      <c r="F5" s="49" t="s">
        <v>27</v>
      </c>
      <c r="G5" s="49"/>
      <c r="H5" s="50"/>
    </row>
    <row r="6" spans="1:11" ht="18" x14ac:dyDescent="0.25">
      <c r="A6" s="42" t="s">
        <v>29</v>
      </c>
      <c r="B6" s="47" t="s">
        <v>27</v>
      </c>
      <c r="C6" s="48"/>
      <c r="D6" s="49"/>
      <c r="E6" s="49" t="s">
        <v>27</v>
      </c>
      <c r="F6" s="49" t="s">
        <v>27</v>
      </c>
      <c r="G6" s="49" t="s">
        <v>27</v>
      </c>
      <c r="H6" s="50" t="s">
        <v>27</v>
      </c>
    </row>
    <row r="7" spans="1:11" ht="18" x14ac:dyDescent="0.25">
      <c r="A7" s="42" t="s">
        <v>30</v>
      </c>
      <c r="B7" s="47" t="s">
        <v>27</v>
      </c>
      <c r="C7" s="48" t="s">
        <v>27</v>
      </c>
      <c r="D7" s="49" t="s">
        <v>27</v>
      </c>
      <c r="E7" s="49" t="s">
        <v>27</v>
      </c>
      <c r="F7" s="49" t="s">
        <v>27</v>
      </c>
      <c r="G7" s="49"/>
      <c r="H7" s="50"/>
    </row>
    <row r="8" spans="1:11" ht="18" x14ac:dyDescent="0.25">
      <c r="A8" s="42" t="s">
        <v>31</v>
      </c>
      <c r="B8" s="47" t="s">
        <v>27</v>
      </c>
      <c r="C8" s="48" t="s">
        <v>27</v>
      </c>
      <c r="D8" s="49"/>
      <c r="E8" s="49"/>
      <c r="F8" s="49" t="s">
        <v>27</v>
      </c>
      <c r="G8" s="49" t="s">
        <v>27</v>
      </c>
      <c r="H8" s="50" t="s">
        <v>27</v>
      </c>
    </row>
    <row r="9" spans="1:11" ht="18" x14ac:dyDescent="0.25">
      <c r="A9" s="42" t="s">
        <v>32</v>
      </c>
      <c r="B9" s="47" t="s">
        <v>27</v>
      </c>
      <c r="C9" s="48" t="s">
        <v>27</v>
      </c>
      <c r="D9" s="49" t="s">
        <v>27</v>
      </c>
      <c r="E9" s="49" t="s">
        <v>27</v>
      </c>
      <c r="F9" s="49" t="s">
        <v>27</v>
      </c>
      <c r="G9" s="49"/>
      <c r="H9" s="50"/>
    </row>
    <row r="10" spans="1:11" ht="18.75" thickBot="1" x14ac:dyDescent="0.3">
      <c r="A10" s="42" t="s">
        <v>33</v>
      </c>
      <c r="B10" s="47"/>
      <c r="C10" s="48"/>
      <c r="D10" s="49" t="s">
        <v>27</v>
      </c>
      <c r="E10" s="49" t="s">
        <v>27</v>
      </c>
      <c r="F10" s="49" t="s">
        <v>27</v>
      </c>
      <c r="G10" s="49" t="s">
        <v>27</v>
      </c>
      <c r="H10" s="50" t="s">
        <v>27</v>
      </c>
    </row>
    <row r="11" spans="1:11" ht="18.75" thickBot="1" x14ac:dyDescent="0.3">
      <c r="A11" s="51" t="s">
        <v>34</v>
      </c>
      <c r="B11" s="52">
        <f t="shared" ref="B11:H11" si="0">COUNTIF(B4:B10,"X")</f>
        <v>6</v>
      </c>
      <c r="C11" s="53">
        <f t="shared" si="0"/>
        <v>5</v>
      </c>
      <c r="D11" s="53">
        <f t="shared" si="0"/>
        <v>5</v>
      </c>
      <c r="E11" s="53">
        <f t="shared" si="0"/>
        <v>6</v>
      </c>
      <c r="F11" s="53">
        <f t="shared" si="0"/>
        <v>7</v>
      </c>
      <c r="G11" s="53">
        <f t="shared" si="0"/>
        <v>3</v>
      </c>
      <c r="H11" s="54">
        <f t="shared" si="0"/>
        <v>3</v>
      </c>
    </row>
    <row r="12" spans="1:11" ht="15.75" thickBot="1" x14ac:dyDescent="0.25">
      <c r="A12" s="55" t="s">
        <v>35</v>
      </c>
      <c r="B12" s="193">
        <f t="shared" ref="B12:H12" si="1">MAX(B3-B11,0)</f>
        <v>0</v>
      </c>
      <c r="C12" s="194">
        <f t="shared" si="1"/>
        <v>0</v>
      </c>
      <c r="D12" s="194">
        <f t="shared" si="1"/>
        <v>0</v>
      </c>
      <c r="E12" s="194">
        <f t="shared" si="1"/>
        <v>0</v>
      </c>
      <c r="F12" s="194">
        <f t="shared" si="1"/>
        <v>0</v>
      </c>
      <c r="G12" s="194">
        <f t="shared" si="1"/>
        <v>0</v>
      </c>
      <c r="H12" s="195">
        <f t="shared" si="1"/>
        <v>0</v>
      </c>
    </row>
    <row r="13" spans="1:11" ht="18.75" thickBot="1" x14ac:dyDescent="0.3">
      <c r="A13" s="56" t="s">
        <v>36</v>
      </c>
      <c r="B13" s="196">
        <f t="shared" ref="B13:H13" si="2">MAX(B11-B3,0)</f>
        <v>0</v>
      </c>
      <c r="C13" s="197">
        <f t="shared" si="2"/>
        <v>2</v>
      </c>
      <c r="D13" s="197">
        <f t="shared" si="2"/>
        <v>0</v>
      </c>
      <c r="E13" s="197">
        <f t="shared" si="2"/>
        <v>3</v>
      </c>
      <c r="F13" s="197">
        <f t="shared" si="2"/>
        <v>0</v>
      </c>
      <c r="G13" s="197">
        <f t="shared" si="2"/>
        <v>1</v>
      </c>
      <c r="H13" s="198">
        <f t="shared" si="2"/>
        <v>0</v>
      </c>
    </row>
    <row r="14" spans="1:11" ht="18.75" customHeight="1" x14ac:dyDescent="0.2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 ht="18.75" customHeight="1" x14ac:dyDescent="0.2"/>
    <row r="16" spans="1:11" ht="18.75" customHeight="1" thickBot="1" x14ac:dyDescent="0.3">
      <c r="A16" s="25" t="s">
        <v>107</v>
      </c>
    </row>
    <row r="17" spans="1:11" ht="18.75" customHeight="1" thickBot="1" x14ac:dyDescent="0.3">
      <c r="A17" s="165" t="s">
        <v>88</v>
      </c>
      <c r="B17" s="184" t="s">
        <v>79</v>
      </c>
      <c r="C17" s="185" t="s">
        <v>80</v>
      </c>
      <c r="D17" s="185" t="s">
        <v>81</v>
      </c>
      <c r="E17" s="185" t="s">
        <v>82</v>
      </c>
      <c r="F17" s="185" t="s">
        <v>83</v>
      </c>
      <c r="G17" s="185" t="s">
        <v>84</v>
      </c>
      <c r="H17" s="186" t="s">
        <v>85</v>
      </c>
      <c r="I17" s="166" t="s">
        <v>17</v>
      </c>
      <c r="J17" s="210"/>
      <c r="K17" s="167" t="s">
        <v>78</v>
      </c>
    </row>
    <row r="18" spans="1:11" ht="18.75" customHeight="1" x14ac:dyDescent="0.3">
      <c r="A18" s="168" t="s">
        <v>90</v>
      </c>
      <c r="B18" s="32">
        <v>1</v>
      </c>
      <c r="C18" s="11"/>
      <c r="D18" s="11"/>
      <c r="E18" s="11">
        <v>1</v>
      </c>
      <c r="F18" s="11">
        <v>1</v>
      </c>
      <c r="G18" s="11">
        <v>1</v>
      </c>
      <c r="H18" s="183">
        <v>1</v>
      </c>
      <c r="I18" s="169">
        <f t="shared" ref="I18:I24" si="3">SUMPRODUCT(B18:H18,$B$27:$H$27)</f>
        <v>6</v>
      </c>
      <c r="J18" s="170" t="s">
        <v>86</v>
      </c>
      <c r="K18" s="207">
        <v>6</v>
      </c>
    </row>
    <row r="19" spans="1:11" ht="18.75" customHeight="1" x14ac:dyDescent="0.3">
      <c r="A19" s="171" t="s">
        <v>96</v>
      </c>
      <c r="B19" s="179">
        <v>1</v>
      </c>
      <c r="C19" s="13">
        <v>1</v>
      </c>
      <c r="D19" s="13"/>
      <c r="E19" s="13"/>
      <c r="F19" s="13">
        <v>1</v>
      </c>
      <c r="G19" s="13">
        <v>1</v>
      </c>
      <c r="H19" s="180">
        <v>1</v>
      </c>
      <c r="I19" s="172">
        <f t="shared" si="3"/>
        <v>6</v>
      </c>
      <c r="J19" s="173" t="s">
        <v>86</v>
      </c>
      <c r="K19" s="208">
        <v>3</v>
      </c>
    </row>
    <row r="20" spans="1:11" ht="18.75" customHeight="1" x14ac:dyDescent="0.3">
      <c r="A20" s="171" t="s">
        <v>91</v>
      </c>
      <c r="B20" s="179">
        <v>1</v>
      </c>
      <c r="C20" s="13">
        <v>1</v>
      </c>
      <c r="D20" s="13">
        <v>1</v>
      </c>
      <c r="E20" s="13"/>
      <c r="F20" s="13"/>
      <c r="G20" s="13">
        <v>1</v>
      </c>
      <c r="H20" s="180">
        <v>1</v>
      </c>
      <c r="I20" s="172">
        <f t="shared" si="3"/>
        <v>5</v>
      </c>
      <c r="J20" s="173" t="s">
        <v>86</v>
      </c>
      <c r="K20" s="208">
        <v>5</v>
      </c>
    </row>
    <row r="21" spans="1:11" ht="18.75" customHeight="1" x14ac:dyDescent="0.3">
      <c r="A21" s="171" t="s">
        <v>92</v>
      </c>
      <c r="B21" s="179">
        <v>1</v>
      </c>
      <c r="C21" s="13">
        <v>1</v>
      </c>
      <c r="D21" s="13">
        <v>1</v>
      </c>
      <c r="E21" s="13">
        <v>1</v>
      </c>
      <c r="F21" s="13"/>
      <c r="G21" s="13"/>
      <c r="H21" s="180">
        <v>1</v>
      </c>
      <c r="I21" s="172">
        <f t="shared" si="3"/>
        <v>5</v>
      </c>
      <c r="J21" s="173" t="s">
        <v>86</v>
      </c>
      <c r="K21" s="208">
        <v>3</v>
      </c>
    </row>
    <row r="22" spans="1:11" ht="18.75" customHeight="1" x14ac:dyDescent="0.3">
      <c r="A22" s="171" t="s">
        <v>93</v>
      </c>
      <c r="B22" s="179">
        <v>1</v>
      </c>
      <c r="C22" s="13">
        <v>1</v>
      </c>
      <c r="D22" s="13">
        <v>1</v>
      </c>
      <c r="E22" s="13">
        <v>1</v>
      </c>
      <c r="F22" s="13">
        <v>1</v>
      </c>
      <c r="G22" s="13"/>
      <c r="H22" s="180"/>
      <c r="I22" s="172">
        <f t="shared" si="3"/>
        <v>7</v>
      </c>
      <c r="J22" s="173" t="s">
        <v>86</v>
      </c>
      <c r="K22" s="208">
        <v>7</v>
      </c>
    </row>
    <row r="23" spans="1:11" ht="18.75" customHeight="1" x14ac:dyDescent="0.3">
      <c r="A23" s="174" t="s">
        <v>94</v>
      </c>
      <c r="B23" s="179"/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80"/>
      <c r="I23" s="172">
        <f t="shared" si="3"/>
        <v>3</v>
      </c>
      <c r="J23" s="173" t="s">
        <v>86</v>
      </c>
      <c r="K23" s="208">
        <v>2</v>
      </c>
    </row>
    <row r="24" spans="1:11" ht="18.75" customHeight="1" thickBot="1" x14ac:dyDescent="0.35">
      <c r="A24" s="175" t="s">
        <v>95</v>
      </c>
      <c r="B24" s="181"/>
      <c r="C24" s="15"/>
      <c r="D24" s="15">
        <v>1</v>
      </c>
      <c r="E24" s="15">
        <v>1</v>
      </c>
      <c r="F24" s="15">
        <v>1</v>
      </c>
      <c r="G24" s="15">
        <v>1</v>
      </c>
      <c r="H24" s="182">
        <v>1</v>
      </c>
      <c r="I24" s="176">
        <f t="shared" si="3"/>
        <v>3</v>
      </c>
      <c r="J24" s="177" t="s">
        <v>86</v>
      </c>
      <c r="K24" s="209">
        <v>3</v>
      </c>
    </row>
    <row r="25" spans="1:11" ht="18.75" customHeight="1" thickBot="1" x14ac:dyDescent="0.3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ht="18.75" customHeight="1" thickBot="1" x14ac:dyDescent="0.3">
      <c r="A26" s="187"/>
      <c r="B26" s="187"/>
      <c r="C26" s="187"/>
      <c r="D26" s="187"/>
      <c r="E26" s="187"/>
      <c r="F26" s="187"/>
      <c r="G26" s="187"/>
      <c r="H26" s="187"/>
      <c r="I26" s="267" t="s">
        <v>87</v>
      </c>
      <c r="J26" s="268"/>
      <c r="K26" s="269"/>
    </row>
    <row r="27" spans="1:11" ht="18.75" customHeight="1" thickBot="1" x14ac:dyDescent="0.3">
      <c r="A27" s="192" t="s">
        <v>89</v>
      </c>
      <c r="B27" s="188">
        <v>4</v>
      </c>
      <c r="C27" s="189">
        <v>0</v>
      </c>
      <c r="D27" s="190">
        <v>1</v>
      </c>
      <c r="E27" s="190">
        <v>0</v>
      </c>
      <c r="F27" s="190">
        <v>2</v>
      </c>
      <c r="G27" s="190">
        <v>0</v>
      </c>
      <c r="H27" s="191">
        <v>0</v>
      </c>
      <c r="I27" s="270">
        <f>SUM(B27:H27)</f>
        <v>7</v>
      </c>
      <c r="J27" s="271"/>
      <c r="K27" s="272"/>
    </row>
    <row r="28" spans="1:11" ht="18.75" customHeight="1" x14ac:dyDescent="0.2"/>
    <row r="29" spans="1:11" ht="18.75" customHeight="1" thickBot="1" x14ac:dyDescent="0.35">
      <c r="A29" s="200" t="s">
        <v>109</v>
      </c>
    </row>
    <row r="30" spans="1:11" ht="18.75" customHeight="1" thickBot="1" x14ac:dyDescent="0.3">
      <c r="A30" s="202" t="s">
        <v>6</v>
      </c>
      <c r="B30" s="203" t="s">
        <v>7</v>
      </c>
      <c r="C30" s="204" t="s">
        <v>8</v>
      </c>
      <c r="D30" s="19" t="s">
        <v>9</v>
      </c>
      <c r="E30" s="204" t="s">
        <v>10</v>
      </c>
      <c r="F30" s="204" t="s">
        <v>11</v>
      </c>
      <c r="G30" s="204" t="s">
        <v>12</v>
      </c>
      <c r="H30" s="205" t="s">
        <v>13</v>
      </c>
    </row>
    <row r="31" spans="1:11" ht="18.75" customHeight="1" thickBot="1" x14ac:dyDescent="0.3">
      <c r="A31" s="202" t="s">
        <v>0</v>
      </c>
      <c r="B31" s="203">
        <v>6</v>
      </c>
      <c r="C31" s="204">
        <v>3</v>
      </c>
      <c r="D31" s="204">
        <v>5</v>
      </c>
      <c r="E31" s="204">
        <v>3</v>
      </c>
      <c r="F31" s="204">
        <v>7</v>
      </c>
      <c r="G31" s="204">
        <v>2</v>
      </c>
      <c r="H31" s="205">
        <v>3</v>
      </c>
      <c r="I31" s="153">
        <f>SUM(B31:H31)</f>
        <v>29</v>
      </c>
    </row>
    <row r="32" spans="1:11" ht="18.75" customHeight="1" thickBot="1" x14ac:dyDescent="0.3">
      <c r="A32" s="71" t="s">
        <v>34</v>
      </c>
      <c r="B32" s="57">
        <f>B27+E27+F27+G27+H27</f>
        <v>6</v>
      </c>
      <c r="C32" s="206">
        <f>C27+F27+G27+H27+B27</f>
        <v>6</v>
      </c>
      <c r="D32" s="206">
        <f>D27+G27+H27+B27+C27</f>
        <v>5</v>
      </c>
      <c r="E32" s="206">
        <f>E27+H27+B27+C27+D27</f>
        <v>5</v>
      </c>
      <c r="F32" s="206">
        <f>F27+B27+C27+D27+E27</f>
        <v>7</v>
      </c>
      <c r="G32" s="206">
        <f>G27+C27+D27+E27+F27</f>
        <v>3</v>
      </c>
      <c r="H32" s="58">
        <f>H27+D27+E27+F27+G27</f>
        <v>3</v>
      </c>
      <c r="I32" s="140">
        <f>SUM(B32:H32)</f>
        <v>35</v>
      </c>
    </row>
    <row r="33" spans="1:9" ht="18.75" customHeight="1" thickBot="1" x14ac:dyDescent="0.3">
      <c r="A33" s="71" t="s">
        <v>36</v>
      </c>
      <c r="B33" s="201">
        <f t="shared" ref="B33:H33" si="4">B32-B31</f>
        <v>0</v>
      </c>
      <c r="C33" s="201">
        <f t="shared" si="4"/>
        <v>3</v>
      </c>
      <c r="D33" s="201">
        <f t="shared" si="4"/>
        <v>0</v>
      </c>
      <c r="E33" s="201">
        <f t="shared" si="4"/>
        <v>2</v>
      </c>
      <c r="F33" s="201">
        <f t="shared" si="4"/>
        <v>0</v>
      </c>
      <c r="G33" s="201">
        <f t="shared" si="4"/>
        <v>1</v>
      </c>
      <c r="H33" s="201">
        <f t="shared" si="4"/>
        <v>0</v>
      </c>
      <c r="I33" s="140">
        <f>SUM(B33:H33)</f>
        <v>6</v>
      </c>
    </row>
    <row r="34" spans="1:9" ht="18.75" customHeight="1" x14ac:dyDescent="0.2"/>
  </sheetData>
  <mergeCells count="2">
    <mergeCell ref="I26:K26"/>
    <mergeCell ref="I27:K27"/>
  </mergeCells>
  <phoneticPr fontId="2" type="noConversion"/>
  <printOptions horizontalCentered="1" headings="1"/>
  <pageMargins left="0.47244094488188981" right="0.47244094488188981" top="0.70866141732283472" bottom="0.59055118110236227" header="0.47244094488188981" footer="0.47244094488188981"/>
  <pageSetup paperSize="9" scale="69" orientation="portrait" cellComments="asDisplayed" r:id="rId1"/>
  <headerFooter alignWithMargins="0">
    <oddFooter>&amp;L&amp;F&amp;C&amp;A&amp;R7/7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Lasku 1</vt:lpstr>
      <vt:lpstr>Lasku 1 extra</vt:lpstr>
      <vt:lpstr>Lasku 2</vt:lpstr>
      <vt:lpstr>Lasku 3</vt:lpstr>
      <vt:lpstr>Lasku 4</vt:lpstr>
      <vt:lpstr>Lasku 4 jatkuu</vt:lpstr>
      <vt:lpstr>'Lasku 1'!Print_Area</vt:lpstr>
      <vt:lpstr>'Lasku 1 extra'!Print_Area</vt:lpstr>
      <vt:lpstr>'Lasku 2'!Print_Area</vt:lpstr>
      <vt:lpstr>'Lasku 3'!Print_Area</vt:lpstr>
      <vt:lpstr>'Lasku 4'!Print_Area</vt:lpstr>
      <vt:lpstr>'Lasku 4 jatkuu'!Print_Area</vt:lpstr>
    </vt:vector>
  </TitlesOfParts>
  <Company>HKKK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Tarkkala</dc:creator>
  <cp:lastModifiedBy>Mikko Tarkkala</cp:lastModifiedBy>
  <cp:lastPrinted>2016-05-17T00:57:05Z</cp:lastPrinted>
  <dcterms:created xsi:type="dcterms:W3CDTF">2001-09-20T12:54:42Z</dcterms:created>
  <dcterms:modified xsi:type="dcterms:W3CDTF">2020-02-08T11:52:41Z</dcterms:modified>
</cp:coreProperties>
</file>