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bdelgz1\OneDrive - Aalto University\PNA Work\Revision\"/>
    </mc:Choice>
  </mc:AlternateContent>
  <xr:revisionPtr revIDLastSave="14" documentId="13_ncr:1_{D5F8831A-AF02-48C2-82FD-A1B3E09680D6}" xr6:coauthVersionLast="45" xr6:coauthVersionMax="45" xr10:uidLastSave="{781DE177-076A-4BAA-B1B8-D3749787E387}"/>
  <bookViews>
    <workbookView xWindow="-110" yWindow="-110" windowWidth="19420" windowHeight="10420" xr2:uid="{00000000-000D-0000-FFFF-FFFF00000000}"/>
  </bookViews>
  <sheets>
    <sheet name="Normand's number" sheetId="2" r:id="rId1"/>
    <sheet name="Statistical Method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2" l="1"/>
  <c r="I23" i="2"/>
  <c r="I18" i="2" l="1"/>
  <c r="I24" i="2" l="1"/>
  <c r="S7" i="3" l="1"/>
  <c r="E14" i="3"/>
  <c r="K7" i="3" s="1"/>
  <c r="K8" i="3" l="1"/>
  <c r="I26" i="2"/>
  <c r="S8" i="3" l="1"/>
  <c r="E18" i="3" s="1"/>
  <c r="E15" i="3"/>
  <c r="O7" i="3"/>
  <c r="O8" i="3" s="1"/>
  <c r="M7" i="3"/>
  <c r="M8" i="3" s="1"/>
  <c r="L20" i="2" l="1"/>
  <c r="L19" i="2" s="1"/>
  <c r="L15" i="2" s="1"/>
  <c r="Q9" i="3"/>
  <c r="Y7" i="3"/>
  <c r="E22" i="3" s="1"/>
  <c r="Q7" i="3"/>
  <c r="U7" i="3"/>
  <c r="E19" i="3"/>
  <c r="E16" i="3"/>
  <c r="E17" i="3"/>
  <c r="E20" i="3" l="1"/>
  <c r="Q8" i="3"/>
  <c r="W7" i="3"/>
  <c r="E21" i="3" s="1"/>
</calcChain>
</file>

<file path=xl/sharedStrings.xml><?xml version="1.0" encoding="utf-8"?>
<sst xmlns="http://schemas.openxmlformats.org/spreadsheetml/2006/main" count="71" uniqueCount="53">
  <si>
    <t>Deadweight</t>
  </si>
  <si>
    <t>B</t>
  </si>
  <si>
    <t>T</t>
  </si>
  <si>
    <t>Reference Ship data</t>
  </si>
  <si>
    <t>CB</t>
  </si>
  <si>
    <t>Δ</t>
  </si>
  <si>
    <t>Normand's no. (N)</t>
  </si>
  <si>
    <t>New Ship data</t>
  </si>
  <si>
    <t>L/B</t>
  </si>
  <si>
    <t>Item</t>
  </si>
  <si>
    <t>Input</t>
  </si>
  <si>
    <t>:::</t>
  </si>
  <si>
    <t>Calculations</t>
  </si>
  <si>
    <t>L (m)</t>
  </si>
  <si>
    <t>B (m)</t>
  </si>
  <si>
    <t>T (m)</t>
  </si>
  <si>
    <t>Δ (tonne)</t>
  </si>
  <si>
    <r>
      <t>Hull weight W</t>
    </r>
    <r>
      <rPr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 xml:space="preserve"> (tonne)</t>
    </r>
  </si>
  <si>
    <r>
      <t>Machinery Weight W</t>
    </r>
    <r>
      <rPr>
        <vertAlign val="subscript"/>
        <sz val="11"/>
        <color theme="1"/>
        <rFont val="Calibri"/>
        <family val="2"/>
      </rPr>
      <t>M</t>
    </r>
    <r>
      <rPr>
        <sz val="11"/>
        <color theme="1"/>
        <rFont val="Calibri"/>
        <family val="2"/>
      </rPr>
      <t xml:space="preserve"> (tonne)</t>
    </r>
  </si>
  <si>
    <r>
      <t>Outfitting weight W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(tonne)</t>
    </r>
  </si>
  <si>
    <r>
      <t>Fuel weight W</t>
    </r>
    <r>
      <rPr>
        <vertAlign val="subscript"/>
        <sz val="11"/>
        <color theme="1"/>
        <rFont val="Calibri"/>
        <family val="2"/>
      </rPr>
      <t>F</t>
    </r>
    <r>
      <rPr>
        <sz val="11"/>
        <color theme="1"/>
        <rFont val="Calibri"/>
        <family val="2"/>
      </rPr>
      <t xml:space="preserve"> (tonne)</t>
    </r>
  </si>
  <si>
    <t>Deadweight  (tonne)</t>
  </si>
  <si>
    <t>Deadweight (tonne)</t>
  </si>
  <si>
    <t>Length</t>
  </si>
  <si>
    <t>Inputs</t>
  </si>
  <si>
    <t>V (Knots)</t>
  </si>
  <si>
    <t>DWT/Δ</t>
  </si>
  <si>
    <t xml:space="preserve">Ship's Main Characteristics </t>
  </si>
  <si>
    <t>C</t>
  </si>
  <si>
    <t>Fn</t>
  </si>
  <si>
    <t>Breadth</t>
  </si>
  <si>
    <t xml:space="preserve">B </t>
  </si>
  <si>
    <t>Draught</t>
  </si>
  <si>
    <t>Density of water (t/m3)</t>
  </si>
  <si>
    <t>Depth</t>
  </si>
  <si>
    <t>LPP/D</t>
  </si>
  <si>
    <t xml:space="preserve">D </t>
  </si>
  <si>
    <t>D</t>
  </si>
  <si>
    <t>LPP</t>
  </si>
  <si>
    <t>B/Tmax</t>
  </si>
  <si>
    <t xml:space="preserve">CB </t>
  </si>
  <si>
    <r>
      <t>C</t>
    </r>
    <r>
      <rPr>
        <b/>
        <vertAlign val="subscript"/>
        <sz val="11"/>
        <rFont val="Calibri"/>
        <family val="2"/>
        <scheme val="minor"/>
      </rPr>
      <t>B</t>
    </r>
  </si>
  <si>
    <r>
      <t>C</t>
    </r>
    <r>
      <rPr>
        <b/>
        <vertAlign val="subscript"/>
        <sz val="11"/>
        <rFont val="Calibri"/>
        <family val="2"/>
        <scheme val="minor"/>
      </rPr>
      <t>M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</si>
  <si>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</si>
  <si>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r>
      <t>C</t>
    </r>
    <r>
      <rPr>
        <vertAlign val="subscript"/>
        <sz val="11"/>
        <color theme="1"/>
        <rFont val="Calibri"/>
        <family val="2"/>
        <scheme val="minor"/>
      </rPr>
      <t>WP</t>
    </r>
  </si>
  <si>
    <t>Hull Section type</t>
  </si>
  <si>
    <t>U-section</t>
  </si>
  <si>
    <t>V-section</t>
  </si>
  <si>
    <t>N-section</t>
  </si>
  <si>
    <r>
      <t>C</t>
    </r>
    <r>
      <rPr>
        <b/>
        <vertAlign val="subscript"/>
        <sz val="11"/>
        <rFont val="Calibri"/>
        <family val="2"/>
        <scheme val="minor"/>
      </rPr>
      <t>P</t>
    </r>
  </si>
  <si>
    <r>
      <t>C</t>
    </r>
    <r>
      <rPr>
        <b/>
        <vertAlign val="subscript"/>
        <sz val="11"/>
        <rFont val="Calibri"/>
        <family val="2"/>
        <scheme val="minor"/>
      </rPr>
      <t>WP</t>
    </r>
  </si>
  <si>
    <t>B/Tmin</t>
  </si>
  <si>
    <t xml:space="preserve">Density of 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</si>
</sst>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41">
    <xf numFmtId="0" fontId="0" fillId="0" borderId="0" xfId="0"/>
    <xf numFmtId="0" fontId="1" fillId="0" borderId="0" xfId="0" applyFont="1"/>
    <xf numFmtId="0" fontId="3" fillId="3" borderId="1" xfId="2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1" applyBorder="1"/>
    <xf numFmtId="0" fontId="3" fillId="3" borderId="7" xfId="2" applyBorder="1"/>
    <xf numFmtId="0" fontId="2" fillId="2" borderId="8" xfId="1" applyBorder="1" applyAlignment="1">
      <alignment horizontal="center"/>
    </xf>
    <xf numFmtId="0" fontId="5" fillId="3" borderId="1" xfId="2" applyFont="1" applyAlignment="1">
      <alignment horizontal="center"/>
    </xf>
    <xf numFmtId="0" fontId="3" fillId="3" borderId="12" xfId="2" applyBorder="1" applyAlignment="1">
      <alignment horizontal="center"/>
    </xf>
    <xf numFmtId="0" fontId="5" fillId="3" borderId="5" xfId="2" applyFont="1" applyBorder="1" applyAlignment="1">
      <alignment horizontal="center"/>
    </xf>
    <xf numFmtId="2" fontId="3" fillId="3" borderId="9" xfId="2" applyNumberFormat="1" applyBorder="1" applyAlignment="1">
      <alignment horizontal="center"/>
    </xf>
    <xf numFmtId="0" fontId="5" fillId="3" borderId="7" xfId="2" applyFont="1" applyBorder="1" applyAlignment="1">
      <alignment horizontal="center"/>
    </xf>
    <xf numFmtId="0" fontId="7" fillId="0" borderId="0" xfId="0" applyFont="1"/>
    <xf numFmtId="164" fontId="3" fillId="3" borderId="9" xfId="2" applyNumberFormat="1" applyBorder="1" applyAlignment="1">
      <alignment horizontal="center"/>
    </xf>
    <xf numFmtId="164" fontId="3" fillId="3" borderId="10" xfId="2" applyNumberFormat="1" applyBorder="1" applyAlignment="1">
      <alignment horizontal="center"/>
    </xf>
    <xf numFmtId="0" fontId="2" fillId="2" borderId="15" xfId="1" applyBorder="1" applyAlignment="1">
      <alignment horizontal="center"/>
    </xf>
    <xf numFmtId="0" fontId="2" fillId="2" borderId="16" xfId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2" borderId="18" xfId="1" applyBorder="1" applyAlignment="1">
      <alignment horizontal="center"/>
    </xf>
    <xf numFmtId="2" fontId="3" fillId="3" borderId="6" xfId="2" applyNumberFormat="1" applyBorder="1" applyAlignment="1">
      <alignment horizontal="center"/>
    </xf>
    <xf numFmtId="2" fontId="2" fillId="2" borderId="8" xfId="1" applyNumberFormat="1" applyBorder="1" applyAlignment="1">
      <alignment horizontal="center"/>
    </xf>
    <xf numFmtId="2" fontId="3" fillId="3" borderId="6" xfId="2" applyNumberFormat="1" applyBorder="1" applyAlignment="1" applyProtection="1">
      <alignment horizontal="center"/>
    </xf>
    <xf numFmtId="164" fontId="3" fillId="3" borderId="8" xfId="2" applyNumberFormat="1" applyBorder="1" applyAlignment="1">
      <alignment horizontal="center"/>
    </xf>
    <xf numFmtId="164" fontId="3" fillId="3" borderId="11" xfId="2" applyNumberFormat="1" applyBorder="1"/>
    <xf numFmtId="0" fontId="5" fillId="3" borderId="3" xfId="2" applyFont="1" applyBorder="1" applyAlignment="1">
      <alignment horizontal="center"/>
    </xf>
    <xf numFmtId="0" fontId="5" fillId="3" borderId="4" xfId="2" applyFont="1" applyBorder="1" applyAlignment="1">
      <alignment horizontal="center"/>
    </xf>
    <xf numFmtId="0" fontId="5" fillId="3" borderId="1" xfId="2" applyFont="1" applyAlignment="1">
      <alignment horizontal="center"/>
    </xf>
    <xf numFmtId="0" fontId="5" fillId="3" borderId="1" xfId="2" applyFont="1" applyAlignment="1">
      <alignment horizontal="center" vertical="center"/>
    </xf>
    <xf numFmtId="0" fontId="3" fillId="3" borderId="1" xfId="2" applyAlignment="1">
      <alignment horizontal="center" vertical="center"/>
    </xf>
    <xf numFmtId="0" fontId="2" fillId="2" borderId="13" xfId="1" applyBorder="1" applyAlignment="1">
      <alignment horizontal="center"/>
    </xf>
    <xf numFmtId="0" fontId="2" fillId="2" borderId="14" xfId="1" applyBorder="1" applyAlignment="1">
      <alignment horizontal="center"/>
    </xf>
    <xf numFmtId="0" fontId="5" fillId="3" borderId="12" xfId="2" applyFont="1" applyBorder="1" applyAlignment="1">
      <alignment horizontal="center"/>
    </xf>
  </cellXfs>
  <cellStyles count="3">
    <cellStyle name="Calculation" xfId="2" builtinId="22"/>
    <cellStyle name="Input" xfId="1" builtinId="20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254000</xdr:colOff>
      <xdr:row>11</xdr:row>
      <xdr:rowOff>63500</xdr:rowOff>
    </xdr:from>
    <xdr:to>
      <xdr:col>20</xdr:col>
      <xdr:colOff>63500</xdr:colOff>
      <xdr:row>32</xdr:row>
      <xdr:rowOff>165100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408BDC7-839F-434A-9542-03E6BC52EDE4}"/>
                </a:ext>
              </a:extLst>
            </xdr:cNvPr>
            <xdr:cNvSpPr txBox="1"/>
          </xdr:nvSpPr>
          <xdr:spPr>
            <a:xfrm>
              <a:off x="11163300" y="2108200"/>
              <a:ext cx="5518150" cy="4102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i-FI" sz="1600" b="1" u="sng"/>
                <a:t>Normand's Number Method</a:t>
              </a:r>
              <a:br>
                <a:rPr lang="fi-FI" sz="1600" u="sng"/>
              </a:br>
              <a:endParaRPr lang="fi-FI" sz="1600" u="sng"/>
            </a:p>
            <a:p>
              <a:pPr algn="l"/>
              <a:r>
                <a:rPr lang="fi-FI" sz="1400" u="none"/>
                <a:t>1. Before</a:t>
              </a:r>
              <a:r>
                <a:rPr lang="fi-FI" sz="1400" u="none" baseline="0"/>
                <a:t> calculations, make sure that the reference ship is very near to your new design; deadweight does not change much. </a:t>
              </a:r>
              <a:br>
                <a:rPr lang="fi-FI" sz="1400" u="none"/>
              </a:br>
              <a:br>
                <a:rPr lang="fi-FI" sz="1400" u="none"/>
              </a:br>
              <a:r>
                <a:rPr lang="fi-FI" sz="1400" u="none"/>
                <a:t>1.</a:t>
              </a:r>
              <a:r>
                <a:rPr lang="fi-FI" sz="1400" u="none" baseline="0"/>
                <a:t> Define the reference ship (L,B, T, </a:t>
              </a:r>
              <a:r>
                <a:rPr lang="en-US" sz="1400" u="none" baseline="0"/>
                <a:t>C</a:t>
              </a:r>
              <a:r>
                <a:rPr lang="en-US" sz="1400" u="none" baseline="-25000"/>
                <a:t>B</a:t>
              </a:r>
              <a:r>
                <a:rPr lang="en-US" sz="1400" u="none" baseline="0"/>
                <a:t> , W</a:t>
              </a:r>
              <a:r>
                <a:rPr lang="en-US" sz="1400" u="none" baseline="-25000"/>
                <a:t>H</a:t>
              </a:r>
              <a:r>
                <a:rPr lang="en-US" sz="1400" u="none" baseline="0"/>
                <a:t> , W</a:t>
              </a:r>
              <a:r>
                <a:rPr lang="en-US" sz="1400" u="none" baseline="-25000"/>
                <a:t>M,</a:t>
              </a:r>
              <a:r>
                <a:rPr lang="en-US" sz="1400" u="none" baseline="0"/>
                <a:t> W</a:t>
              </a:r>
              <a:r>
                <a:rPr lang="en-US" sz="1400" u="none" baseline="-25000"/>
                <a:t>O,</a:t>
              </a:r>
              <a:r>
                <a:rPr lang="en-US" sz="1400" u="none" baseline="0"/>
                <a:t> W</a:t>
              </a:r>
              <a:r>
                <a:rPr lang="en-US" sz="1400" u="none" baseline="-25000"/>
                <a:t>F</a:t>
              </a:r>
              <a:r>
                <a:rPr lang="en-US" sz="1400" u="none" baseline="0"/>
                <a:t> )</a:t>
              </a:r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2. Normand's number is then calculated based on the equation: </a:t>
              </a:r>
              <a:br>
                <a:rPr lang="en-US" sz="1400" b="0" i="1" u="none" baseline="0">
                  <a:latin typeface="Cambria Math" panose="02040503050406030204" pitchFamily="18" charset="0"/>
                </a:rPr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 u="none" baseline="0">
                        <a:latin typeface="Cambria Math" panose="02040503050406030204" pitchFamily="18" charset="0"/>
                      </a:rPr>
                      <m:t>𝑁</m:t>
                    </m:r>
                    <m:r>
                      <a:rPr lang="en-US" sz="1400" b="0" i="1" u="none" baseline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b="0" i="1" u="none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b="0" i="1" u="none" baseline="0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num>
                      <m:den>
                        <m:r>
                          <a:rPr lang="en-US" sz="1400" b="0" i="1" u="none" baseline="0">
                            <a:latin typeface="Cambria Math" panose="02040503050406030204" pitchFamily="18" charset="0"/>
                          </a:rPr>
                          <m:t>𝑑𝑊</m:t>
                        </m:r>
                      </m:den>
                    </m:f>
                    <m:r>
                      <a:rPr lang="en-US" sz="1400" b="0" i="1" u="none" baseline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b="0" i="1" u="none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</m:num>
                      <m:den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∆−</m:t>
                        </m:r>
                        <m:sSub>
                          <m:sSubPr>
                            <m:ctrlP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𝑂</m:t>
                            </m:r>
                          </m:sub>
                        </m:sSub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)−</m:t>
                        </m:r>
                        <m:f>
                          <m:fPr>
                            <m:ctrlP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num>
                          <m:den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den>
                        </m:f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sSub>
                          <m:sSubPr>
                            <m:ctrlP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𝑀</m:t>
                            </m:r>
                          </m:sub>
                        </m:sSub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400" b="0" i="1" u="none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𝐹</m:t>
                            </m:r>
                          </m:sub>
                        </m:sSub>
                        <m:r>
                          <a:rPr lang="en-US" sz="1400" b="0" i="1" u="none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3. Assumtions: C</a:t>
              </a:r>
              <a:r>
                <a:rPr lang="en-US" sz="1400" u="none" baseline="-25000"/>
                <a:t>B</a:t>
              </a:r>
              <a:r>
                <a:rPr lang="en-US" sz="1400" u="none" baseline="0"/>
                <a:t> , T, and L/B is the same as the reference ship</a:t>
              </a:r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4. Finally based on deadweight change, displacement and dimensions of the new design can be obtained. </a:t>
              </a:r>
              <a:br>
                <a:rPr lang="en-US" sz="1400" u="none" baseline="0"/>
              </a:br>
              <a:r>
                <a:rPr lang="en-US" sz="1400" u="none" baseline="0"/>
                <a:t> </a:t>
              </a:r>
              <a:br>
                <a:rPr lang="en-US" sz="1400" u="none" baseline="0"/>
              </a:br>
              <a:endParaRPr lang="fi-FI" sz="1400" u="none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408BDC7-839F-434A-9542-03E6BC52EDE4}"/>
                </a:ext>
              </a:extLst>
            </xdr:cNvPr>
            <xdr:cNvSpPr txBox="1"/>
          </xdr:nvSpPr>
          <xdr:spPr>
            <a:xfrm>
              <a:off x="11163300" y="2108200"/>
              <a:ext cx="5518150" cy="4102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i-FI" sz="1600" b="1" u="sng"/>
                <a:t>Normand's Number Method</a:t>
              </a:r>
              <a:br>
                <a:rPr lang="fi-FI" sz="1600" u="sng"/>
              </a:br>
              <a:endParaRPr lang="fi-FI" sz="1600" u="sng"/>
            </a:p>
            <a:p>
              <a:pPr algn="l"/>
              <a:r>
                <a:rPr lang="fi-FI" sz="1400" u="none"/>
                <a:t>1. Before</a:t>
              </a:r>
              <a:r>
                <a:rPr lang="fi-FI" sz="1400" u="none" baseline="0"/>
                <a:t> calculations, make sure that the reference ship is very near to your new design; deadweight does not change much. </a:t>
              </a:r>
              <a:br>
                <a:rPr lang="fi-FI" sz="1400" u="none"/>
              </a:br>
              <a:br>
                <a:rPr lang="fi-FI" sz="1400" u="none"/>
              </a:br>
              <a:r>
                <a:rPr lang="fi-FI" sz="1400" u="none"/>
                <a:t>1.</a:t>
              </a:r>
              <a:r>
                <a:rPr lang="fi-FI" sz="1400" u="none" baseline="0"/>
                <a:t> Define the reference ship (L,B, T, </a:t>
              </a:r>
              <a:r>
                <a:rPr lang="en-US" sz="1400" u="none" baseline="0"/>
                <a:t>C</a:t>
              </a:r>
              <a:r>
                <a:rPr lang="en-US" sz="1400" u="none" baseline="-25000"/>
                <a:t>B</a:t>
              </a:r>
              <a:r>
                <a:rPr lang="en-US" sz="1400" u="none" baseline="0"/>
                <a:t> , W</a:t>
              </a:r>
              <a:r>
                <a:rPr lang="en-US" sz="1400" u="none" baseline="-25000"/>
                <a:t>H</a:t>
              </a:r>
              <a:r>
                <a:rPr lang="en-US" sz="1400" u="none" baseline="0"/>
                <a:t> , W</a:t>
              </a:r>
              <a:r>
                <a:rPr lang="en-US" sz="1400" u="none" baseline="-25000"/>
                <a:t>M,</a:t>
              </a:r>
              <a:r>
                <a:rPr lang="en-US" sz="1400" u="none" baseline="0"/>
                <a:t> W</a:t>
              </a:r>
              <a:r>
                <a:rPr lang="en-US" sz="1400" u="none" baseline="-25000"/>
                <a:t>O,</a:t>
              </a:r>
              <a:r>
                <a:rPr lang="en-US" sz="1400" u="none" baseline="0"/>
                <a:t> W</a:t>
              </a:r>
              <a:r>
                <a:rPr lang="en-US" sz="1400" u="none" baseline="-25000"/>
                <a:t>F</a:t>
              </a:r>
              <a:r>
                <a:rPr lang="en-US" sz="1400" u="none" baseline="0"/>
                <a:t> )</a:t>
              </a:r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2. Normand's number is then calculated based on the equation: </a:t>
              </a:r>
              <a:br>
                <a:rPr lang="en-US" sz="1400" b="0" i="1" u="none" baseline="0">
                  <a:latin typeface="Cambria Math" panose="02040503050406030204" pitchFamily="18" charset="0"/>
                </a:rPr>
              </a:br>
              <a:r>
                <a:rPr lang="en-US" sz="1400" b="0" i="0" u="none" baseline="0">
                  <a:latin typeface="Cambria Math" panose="02040503050406030204" pitchFamily="18" charset="0"/>
                </a:rPr>
                <a:t>𝑁=𝑑</a:t>
              </a:r>
              <a:r>
                <a:rPr lang="en-US" sz="1400" b="0" i="0" u="none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∆/</a:t>
              </a:r>
              <a:r>
                <a:rPr lang="en-US" sz="1400" b="0" i="0" u="none" baseline="0">
                  <a:latin typeface="Cambria Math" panose="02040503050406030204" pitchFamily="18" charset="0"/>
                </a:rPr>
                <a:t>𝑑𝑊=</a:t>
              </a:r>
              <a:r>
                <a:rPr lang="en-US" sz="1400" b="0" i="0" u="none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∆/(∆−〖(𝑊〗_𝐻+𝑊_𝑂)−2/3(𝑊_𝑀+𝑊_𝐹))</a:t>
              </a:r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3. Assumtions: C</a:t>
              </a:r>
              <a:r>
                <a:rPr lang="en-US" sz="1400" u="none" baseline="-25000"/>
                <a:t>B</a:t>
              </a:r>
              <a:r>
                <a:rPr lang="en-US" sz="1400" u="none" baseline="0"/>
                <a:t> , T, and L/B is the same as the reference ship</a:t>
              </a:r>
              <a:br>
                <a:rPr lang="en-US" sz="1400" u="none" baseline="0"/>
              </a:br>
              <a:br>
                <a:rPr lang="en-US" sz="1400" u="none" baseline="0"/>
              </a:br>
              <a:r>
                <a:rPr lang="en-US" sz="1400" u="none" baseline="0"/>
                <a:t>4. Finally based on deadweight change, displacement and dimensions of the new design can be obtained. </a:t>
              </a:r>
              <a:br>
                <a:rPr lang="en-US" sz="1400" u="none" baseline="0"/>
              </a:br>
              <a:r>
                <a:rPr lang="en-US" sz="1400" u="none" baseline="0"/>
                <a:t> </a:t>
              </a:r>
              <a:br>
                <a:rPr lang="en-US" sz="1400" u="none" baseline="0"/>
              </a:br>
              <a:endParaRPr lang="fi-FI" sz="1400" u="none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539750</xdr:colOff>
      <xdr:row>13</xdr:row>
      <xdr:rowOff>158750</xdr:rowOff>
    </xdr:from>
    <xdr:to>
      <xdr:col>24</xdr:col>
      <xdr:colOff>577850</xdr:colOff>
      <xdr:row>35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381952-33D8-4E1E-A805-DDE4FD30144F}"/>
            </a:ext>
          </a:extLst>
        </xdr:cNvPr>
        <xdr:cNvSpPr txBox="1"/>
      </xdr:nvSpPr>
      <xdr:spPr>
        <a:xfrm>
          <a:off x="11595100" y="2628900"/>
          <a:ext cx="5524500" cy="410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 b="1" u="sng"/>
            <a:t>Statistical Method</a:t>
          </a:r>
          <a:br>
            <a:rPr lang="fi-FI" sz="1600" u="sng"/>
          </a:br>
          <a:endParaRPr lang="fi-FI" sz="1600" u="sng"/>
        </a:p>
        <a:p>
          <a:pPr algn="l"/>
          <a:r>
            <a:rPr lang="fi-FI" sz="1400" u="none"/>
            <a:t>1. Enter</a:t>
          </a:r>
          <a:r>
            <a:rPr lang="fi-FI" sz="1400" u="none" baseline="0"/>
            <a:t> the data required in the input cells from the owner requirement and recommended dimesnional ratios.</a:t>
          </a:r>
          <a:br>
            <a:rPr lang="fi-FI" sz="1400" u="none"/>
          </a:br>
          <a:br>
            <a:rPr lang="fi-FI" sz="1400" u="none"/>
          </a:br>
          <a:r>
            <a:rPr lang="fi-FI" sz="1400" u="none"/>
            <a:t>2. Find your ship's main characteristic</a:t>
          </a:r>
          <a:r>
            <a:rPr lang="fi-FI" sz="1400" u="none" baseline="0"/>
            <a:t> results in the table.</a:t>
          </a:r>
          <a:br>
            <a:rPr lang="en-US" sz="1400" u="none" baseline="0"/>
          </a:br>
          <a:br>
            <a:rPr lang="en-US" sz="1400" u="none" baseline="0"/>
          </a:br>
          <a:r>
            <a:rPr lang="en-US" sz="1400" u="none" baseline="0"/>
            <a:t>3. Check B/T value whether it is within the range or not.</a:t>
          </a:r>
          <a:br>
            <a:rPr lang="en-US" sz="1400" u="none" baseline="0"/>
          </a:br>
          <a:br>
            <a:rPr lang="en-US" sz="1400" u="none" baseline="0"/>
          </a:br>
          <a:r>
            <a:rPr lang="en-US" sz="1400" u="none" baseline="0"/>
            <a:t>**B/T maximum value is set for draft-limited single screw vessels</a:t>
          </a:r>
        </a:p>
        <a:p>
          <a:pPr algn="l"/>
          <a:endParaRPr lang="en-US" sz="1400" u="none" baseline="0"/>
        </a:p>
        <a:p>
          <a:pPr algn="l"/>
          <a:r>
            <a:rPr lang="en-US" sz="1400" u="none" baseline="0"/>
            <a:t>**B/T min value for minimum wetted surface hull.</a:t>
          </a:r>
        </a:p>
        <a:p>
          <a:pPr algn="l"/>
          <a:endParaRPr lang="en-US" sz="1400" u="none" baseline="0"/>
        </a:p>
        <a:p>
          <a:pPr algn="l"/>
          <a:r>
            <a:rPr lang="en-US" sz="1400" u="none" baseline="0"/>
            <a:t>4. Check if there is any constraints in one of the dimensions and start the iteration process.</a:t>
          </a:r>
          <a:br>
            <a:rPr lang="en-US" sz="1400" u="none" baseline="0"/>
          </a:br>
          <a:endParaRPr lang="fi-FI" sz="14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6:P26"/>
  <sheetViews>
    <sheetView tabSelected="1" topLeftCell="F10" workbookViewId="0">
      <selection activeCell="L16" sqref="L16"/>
    </sheetView>
  </sheetViews>
  <sheetFormatPr defaultRowHeight="14.5" x14ac:dyDescent="0.35"/>
  <cols>
    <col min="8" max="8" width="27.6328125" customWidth="1"/>
    <col min="9" max="9" width="19.453125" customWidth="1"/>
    <col min="11" max="11" width="20.90625" customWidth="1"/>
    <col min="12" max="12" width="18.36328125" customWidth="1"/>
    <col min="13" max="13" width="17.36328125" customWidth="1"/>
    <col min="16" max="16" width="12" customWidth="1"/>
  </cols>
  <sheetData>
    <row r="6" spans="8:16" ht="15" thickBot="1" x14ac:dyDescent="0.4"/>
    <row r="7" spans="8:16" x14ac:dyDescent="0.35">
      <c r="O7" s="13"/>
      <c r="P7" s="5" t="s">
        <v>10</v>
      </c>
    </row>
    <row r="8" spans="8:16" ht="15" thickBot="1" x14ac:dyDescent="0.4">
      <c r="O8" s="14" t="s">
        <v>11</v>
      </c>
      <c r="P8" s="11" t="s">
        <v>12</v>
      </c>
    </row>
    <row r="11" spans="8:16" ht="15" thickBot="1" x14ac:dyDescent="0.4"/>
    <row r="12" spans="8:16" x14ac:dyDescent="0.35">
      <c r="H12" s="4" t="s">
        <v>9</v>
      </c>
      <c r="I12" s="5" t="s">
        <v>3</v>
      </c>
    </row>
    <row r="13" spans="8:16" ht="15" thickBot="1" x14ac:dyDescent="0.4">
      <c r="H13" s="6" t="s">
        <v>13</v>
      </c>
      <c r="I13" s="7">
        <v>300</v>
      </c>
    </row>
    <row r="14" spans="8:16" x14ac:dyDescent="0.35">
      <c r="H14" s="6" t="s">
        <v>14</v>
      </c>
      <c r="I14" s="7">
        <v>42</v>
      </c>
      <c r="K14" s="4" t="s">
        <v>9</v>
      </c>
      <c r="L14" s="5" t="s">
        <v>7</v>
      </c>
    </row>
    <row r="15" spans="8:16" x14ac:dyDescent="0.35">
      <c r="H15" s="6" t="s">
        <v>15</v>
      </c>
      <c r="I15" s="7">
        <v>18</v>
      </c>
      <c r="K15" s="6" t="s">
        <v>13</v>
      </c>
      <c r="L15" s="28">
        <f>I24*L16</f>
        <v>305.73243847820555</v>
      </c>
    </row>
    <row r="16" spans="8:16" x14ac:dyDescent="0.35">
      <c r="H16" s="6" t="s">
        <v>4</v>
      </c>
      <c r="I16" s="7">
        <v>0.72</v>
      </c>
      <c r="K16" s="6" t="s">
        <v>14</v>
      </c>
      <c r="L16" s="28">
        <f>SQRT((L19/I17)/(L18*I24*L17))</f>
        <v>42.802541386948775</v>
      </c>
    </row>
    <row r="17" spans="8:12" x14ac:dyDescent="0.35">
      <c r="H17" s="26" t="s">
        <v>52</v>
      </c>
      <c r="I17" s="27">
        <v>1.0249999999999999</v>
      </c>
      <c r="K17" s="6" t="s">
        <v>15</v>
      </c>
      <c r="L17" s="7">
        <v>18</v>
      </c>
    </row>
    <row r="18" spans="8:12" x14ac:dyDescent="0.35">
      <c r="H18" s="8" t="s">
        <v>16</v>
      </c>
      <c r="I18" s="30">
        <f>I17*I16*I13*I14*I15*1.006</f>
        <v>168382.6704</v>
      </c>
      <c r="K18" s="6" t="s">
        <v>4</v>
      </c>
      <c r="L18" s="7">
        <v>0.72</v>
      </c>
    </row>
    <row r="19" spans="8:12" ht="16.5" x14ac:dyDescent="0.45">
      <c r="H19" s="8" t="s">
        <v>17</v>
      </c>
      <c r="I19" s="7">
        <v>8000</v>
      </c>
      <c r="K19" s="8" t="s">
        <v>16</v>
      </c>
      <c r="L19" s="28">
        <f>I18+(I26*(L20-I23))</f>
        <v>173836.08916661824</v>
      </c>
    </row>
    <row r="20" spans="8:12" ht="17" thickBot="1" x14ac:dyDescent="0.5">
      <c r="H20" s="8" t="s">
        <v>18</v>
      </c>
      <c r="I20" s="7">
        <v>3000</v>
      </c>
      <c r="K20" s="10" t="s">
        <v>22</v>
      </c>
      <c r="L20" s="29">
        <f>I23+5000</f>
        <v>160382.6704</v>
      </c>
    </row>
    <row r="21" spans="8:12" ht="16.5" x14ac:dyDescent="0.45">
      <c r="H21" s="8" t="s">
        <v>19</v>
      </c>
      <c r="I21" s="7">
        <v>2000</v>
      </c>
    </row>
    <row r="22" spans="8:12" ht="16.5" x14ac:dyDescent="0.45">
      <c r="H22" s="8" t="s">
        <v>20</v>
      </c>
      <c r="I22" s="7">
        <v>3000</v>
      </c>
    </row>
    <row r="23" spans="8:12" x14ac:dyDescent="0.35">
      <c r="H23" s="8" t="s">
        <v>21</v>
      </c>
      <c r="I23" s="28">
        <f>I18-(I19+I20+I21)</f>
        <v>155382.6704</v>
      </c>
    </row>
    <row r="24" spans="8:12" ht="15" thickBot="1" x14ac:dyDescent="0.4">
      <c r="H24" s="9" t="s">
        <v>8</v>
      </c>
      <c r="I24" s="31">
        <f>I13/I14</f>
        <v>7.1428571428571432</v>
      </c>
    </row>
    <row r="25" spans="8:12" ht="15" thickBot="1" x14ac:dyDescent="0.4"/>
    <row r="26" spans="8:12" ht="15" thickBot="1" x14ac:dyDescent="0.4">
      <c r="H26" s="3" t="s">
        <v>6</v>
      </c>
      <c r="I26" s="32">
        <f>I18/(I18-(I19+I21)-(2/3*(I20+I22)))</f>
        <v>1.0906837533236502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26A5-845B-47ED-A851-E9F59D993E90}">
  <dimension ref="A2:Y26"/>
  <sheetViews>
    <sheetView workbookViewId="0">
      <selection activeCell="E10" sqref="E10"/>
    </sheetView>
  </sheetViews>
  <sheetFormatPr defaultRowHeight="14.5" x14ac:dyDescent="0.35"/>
  <cols>
    <col min="2" max="2" width="11.7265625" customWidth="1"/>
    <col min="4" max="4" width="23.7265625" customWidth="1"/>
    <col min="5" max="5" width="15" customWidth="1"/>
    <col min="12" max="12" width="10.7265625" customWidth="1"/>
    <col min="13" max="13" width="9.81640625" customWidth="1"/>
  </cols>
  <sheetData>
    <row r="2" spans="1:25" ht="15" thickBot="1" x14ac:dyDescent="0.4"/>
    <row r="3" spans="1:25" x14ac:dyDescent="0.35">
      <c r="A3" s="13"/>
      <c r="B3" s="5" t="s">
        <v>10</v>
      </c>
    </row>
    <row r="4" spans="1:25" ht="15" thickBot="1" x14ac:dyDescent="0.4">
      <c r="A4" s="14" t="s">
        <v>11</v>
      </c>
      <c r="B4" s="11" t="s">
        <v>12</v>
      </c>
    </row>
    <row r="5" spans="1:25" x14ac:dyDescent="0.35">
      <c r="D5" s="38" t="s">
        <v>24</v>
      </c>
      <c r="E5" s="39"/>
    </row>
    <row r="6" spans="1:25" ht="16.5" x14ac:dyDescent="0.45">
      <c r="D6" s="24" t="s">
        <v>0</v>
      </c>
      <c r="E6" s="7">
        <v>25000</v>
      </c>
      <c r="J6" s="35" t="s">
        <v>23</v>
      </c>
      <c r="K6" s="35"/>
      <c r="L6" s="35" t="s">
        <v>4</v>
      </c>
      <c r="M6" s="35"/>
      <c r="N6" s="35" t="s">
        <v>30</v>
      </c>
      <c r="O6" s="35"/>
      <c r="P6" s="35" t="s">
        <v>32</v>
      </c>
      <c r="Q6" s="35"/>
      <c r="R6" s="35" t="s">
        <v>34</v>
      </c>
      <c r="S6" s="40"/>
      <c r="T6" s="35" t="s">
        <v>42</v>
      </c>
      <c r="U6" s="35"/>
      <c r="V6" s="35" t="s">
        <v>43</v>
      </c>
      <c r="W6" s="35"/>
      <c r="X6" s="35" t="s">
        <v>44</v>
      </c>
      <c r="Y6" s="35"/>
    </row>
    <row r="7" spans="1:25" ht="16.5" customHeight="1" x14ac:dyDescent="0.35">
      <c r="A7" s="21" t="s">
        <v>46</v>
      </c>
      <c r="D7" s="24" t="s">
        <v>26</v>
      </c>
      <c r="E7" s="7">
        <v>0.68</v>
      </c>
      <c r="I7" s="1"/>
      <c r="J7" s="16" t="s">
        <v>28</v>
      </c>
      <c r="K7" s="2">
        <f>IF(E14&gt;201000, VALUE(3.2), 3.4-((E14-10^3)/10^6))</f>
        <v>3.364235294117647</v>
      </c>
      <c r="L7" s="16" t="s">
        <v>29</v>
      </c>
      <c r="M7" s="2">
        <f>(E8*0.5144)/SQRT(9.81*K8)</f>
        <v>0.14581974252156793</v>
      </c>
      <c r="N7" s="16" t="s">
        <v>8</v>
      </c>
      <c r="O7" s="2">
        <f>IF(K8&lt;=30,4,IF(K8&lt;=130,4+(0.025*(K8-30)),IF(K8&gt;130,6.5)))</f>
        <v>6.5</v>
      </c>
      <c r="P7" s="16" t="s">
        <v>39</v>
      </c>
      <c r="Q7" s="2">
        <f>9.625-(7.5*M8)</f>
        <v>3.3182418953666932</v>
      </c>
      <c r="R7" s="16" t="s">
        <v>35</v>
      </c>
      <c r="S7" s="17">
        <f>13.5</f>
        <v>13.5</v>
      </c>
      <c r="T7" s="36" t="s">
        <v>42</v>
      </c>
      <c r="U7" s="37">
        <f>1.006-(0.0056*M8^-3.56)</f>
        <v>0.99562241867775514</v>
      </c>
      <c r="V7" s="36" t="s">
        <v>43</v>
      </c>
      <c r="W7" s="37">
        <f>M8/U7</f>
        <v>0.84459837870519239</v>
      </c>
      <c r="X7" s="36" t="s">
        <v>44</v>
      </c>
      <c r="Y7" s="37">
        <f>IF(E10="U-section",0.778*M8+0.248,IF(E10="V-section",0.743*M8+0.297,IF(E10="N-section",(1+2*M8)/3)))</f>
        <v>0.90222104072062836</v>
      </c>
    </row>
    <row r="8" spans="1:25" x14ac:dyDescent="0.35">
      <c r="A8" s="21" t="s">
        <v>47</v>
      </c>
      <c r="D8" s="24" t="s">
        <v>25</v>
      </c>
      <c r="E8" s="7">
        <v>12</v>
      </c>
      <c r="J8" s="16" t="s">
        <v>38</v>
      </c>
      <c r="K8" s="2">
        <f>(E14^0.3)*(E8^0.3)*K7*1.1</f>
        <v>182.6681163640132</v>
      </c>
      <c r="L8" s="16" t="s">
        <v>40</v>
      </c>
      <c r="M8" s="2">
        <f>0.7+(0.125*(ATAN((23-100*M7)/4)))</f>
        <v>0.84090108061777424</v>
      </c>
      <c r="N8" s="16" t="s">
        <v>31</v>
      </c>
      <c r="O8" s="2">
        <f>K8/O7</f>
        <v>28.102787132925108</v>
      </c>
      <c r="P8" t="s">
        <v>51</v>
      </c>
      <c r="Q8">
        <f>5.93-3.33*U7</f>
        <v>2.6145773458030752</v>
      </c>
      <c r="R8" s="16" t="s">
        <v>36</v>
      </c>
      <c r="S8" s="17">
        <f>K8/S7</f>
        <v>13.530971582519497</v>
      </c>
      <c r="T8" s="36"/>
      <c r="U8" s="37"/>
      <c r="V8" s="36"/>
      <c r="W8" s="37"/>
      <c r="X8" s="36"/>
      <c r="Y8" s="37"/>
    </row>
    <row r="9" spans="1:25" x14ac:dyDescent="0.35">
      <c r="A9" s="21" t="s">
        <v>48</v>
      </c>
      <c r="D9" s="24" t="s">
        <v>33</v>
      </c>
      <c r="E9" s="7">
        <v>1.0249999999999999</v>
      </c>
      <c r="P9" s="16" t="s">
        <v>2</v>
      </c>
      <c r="Q9" s="2">
        <f>(E14/E9)/(K8*M8*O8)</f>
        <v>8.3090271062159751</v>
      </c>
    </row>
    <row r="10" spans="1:25" ht="15" thickBot="1" x14ac:dyDescent="0.4">
      <c r="D10" s="25" t="s">
        <v>45</v>
      </c>
      <c r="E10" s="15" t="s">
        <v>46</v>
      </c>
    </row>
    <row r="12" spans="1:25" ht="15" thickBot="1" x14ac:dyDescent="0.4"/>
    <row r="13" spans="1:25" x14ac:dyDescent="0.35">
      <c r="D13" s="33" t="s">
        <v>27</v>
      </c>
      <c r="E13" s="34"/>
    </row>
    <row r="14" spans="1:25" x14ac:dyDescent="0.35">
      <c r="D14" s="18" t="s">
        <v>5</v>
      </c>
      <c r="E14" s="19">
        <f>E6/E7</f>
        <v>36764.705882352937</v>
      </c>
    </row>
    <row r="15" spans="1:25" x14ac:dyDescent="0.35">
      <c r="D15" s="18" t="s">
        <v>38</v>
      </c>
      <c r="E15" s="19">
        <f>K8</f>
        <v>182.6681163640132</v>
      </c>
      <c r="L15" s="12"/>
      <c r="M15" s="12"/>
    </row>
    <row r="16" spans="1:25" x14ac:dyDescent="0.35">
      <c r="D16" s="18" t="s">
        <v>1</v>
      </c>
      <c r="E16" s="19">
        <f>O8</f>
        <v>28.102787132925108</v>
      </c>
      <c r="L16" s="12"/>
      <c r="M16" s="12"/>
    </row>
    <row r="17" spans="4:13" x14ac:dyDescent="0.35">
      <c r="D17" s="18" t="s">
        <v>2</v>
      </c>
      <c r="E17" s="19">
        <f>Q9</f>
        <v>8.3090271062159751</v>
      </c>
      <c r="L17" s="12"/>
      <c r="M17" s="12"/>
    </row>
    <row r="18" spans="4:13" x14ac:dyDescent="0.35">
      <c r="D18" s="18" t="s">
        <v>37</v>
      </c>
      <c r="E18" s="19">
        <f>S8</f>
        <v>13.530971582519497</v>
      </c>
      <c r="L18" s="12"/>
      <c r="M18" s="12"/>
    </row>
    <row r="19" spans="4:13" ht="16.5" x14ac:dyDescent="0.45">
      <c r="D19" s="18" t="s">
        <v>41</v>
      </c>
      <c r="E19" s="22">
        <f>M8</f>
        <v>0.84090108061777424</v>
      </c>
      <c r="L19" s="12"/>
      <c r="M19" s="12"/>
    </row>
    <row r="20" spans="4:13" ht="16.5" x14ac:dyDescent="0.45">
      <c r="D20" s="18" t="s">
        <v>42</v>
      </c>
      <c r="E20" s="22">
        <f>U7</f>
        <v>0.99562241867775514</v>
      </c>
      <c r="L20" s="12"/>
      <c r="M20" s="12"/>
    </row>
    <row r="21" spans="4:13" ht="16.5" x14ac:dyDescent="0.45">
      <c r="D21" s="18" t="s">
        <v>49</v>
      </c>
      <c r="E21" s="22">
        <f>W7</f>
        <v>0.84459837870519239</v>
      </c>
      <c r="L21" s="12"/>
      <c r="M21" s="12"/>
    </row>
    <row r="22" spans="4:13" ht="17" thickBot="1" x14ac:dyDescent="0.5">
      <c r="D22" s="20" t="s">
        <v>50</v>
      </c>
      <c r="E22" s="23">
        <f>Y7</f>
        <v>0.90222104072062836</v>
      </c>
      <c r="L22" s="12"/>
      <c r="M22" s="12"/>
    </row>
    <row r="23" spans="4:13" x14ac:dyDescent="0.35">
      <c r="L23" s="12"/>
      <c r="M23" s="12"/>
    </row>
    <row r="24" spans="4:13" x14ac:dyDescent="0.35">
      <c r="L24" s="12"/>
      <c r="M24" s="12"/>
    </row>
    <row r="25" spans="4:13" x14ac:dyDescent="0.35">
      <c r="L25" s="12"/>
      <c r="M25" s="12"/>
    </row>
    <row r="26" spans="4:13" x14ac:dyDescent="0.35">
      <c r="L26" s="12"/>
      <c r="M26" s="12"/>
    </row>
  </sheetData>
  <mergeCells count="16">
    <mergeCell ref="D5:E5"/>
    <mergeCell ref="T6:U6"/>
    <mergeCell ref="T7:T8"/>
    <mergeCell ref="U7:U8"/>
    <mergeCell ref="J6:K6"/>
    <mergeCell ref="L6:M6"/>
    <mergeCell ref="N6:O6"/>
    <mergeCell ref="P6:Q6"/>
    <mergeCell ref="R6:S6"/>
    <mergeCell ref="D13:E13"/>
    <mergeCell ref="V6:W6"/>
    <mergeCell ref="X6:Y6"/>
    <mergeCell ref="V7:V8"/>
    <mergeCell ref="W7:W8"/>
    <mergeCell ref="X7:X8"/>
    <mergeCell ref="Y7:Y8"/>
  </mergeCells>
  <conditionalFormatting sqref="Q9">
    <cfRule type="cellIs" dxfId="1" priority="1" operator="lessThan">
      <formula>$O$8/$Q$7</formula>
    </cfRule>
    <cfRule type="cellIs" dxfId="0" priority="2" operator="greaterThan">
      <formula>$O$8/$Q$8</formula>
    </cfRule>
  </conditionalFormatting>
  <dataValidations count="4">
    <dataValidation operator="greaterThan" allowBlank="1" showInputMessage="1" showErrorMessage="1" promptTitle="Tabular value" prompt="Check recommended values in slides" sqref="E7" xr:uid="{5E00B787-5D7B-410C-B23C-50EF85D0AFEF}"/>
    <dataValidation allowBlank="1" showInputMessage="1" showErrorMessage="1" promptTitle="Tabular value " prompt="Check recommended values in slides" sqref="S7" xr:uid="{40A81BC3-09AA-41FC-A2F8-49EDEDC10094}"/>
    <dataValidation type="list" allowBlank="1" showInputMessage="1" showErrorMessage="1" sqref="E10" xr:uid="{A1F03405-0F74-4382-91BE-B2A6FE4E12A3}">
      <formula1>$A$7:$A$9</formula1>
    </dataValidation>
    <dataValidation errorStyle="warning" operator="greaterThan" showInputMessage="1" showErrorMessage="1" errorTitle="too high B/T" error="Check B/T value" prompt="Check B/T value within the range_x000a__x000a_" sqref="Q9" xr:uid="{6E6759FA-93AD-41AB-A18B-89B46AE951B6}"/>
  </dataValidation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A716-3DC9-4F7F-9FF1-2576BD13BCE9}">
  <dimension ref="A1"/>
  <sheetViews>
    <sheetView workbookViewId="0">
      <selection activeCell="E5" sqref="E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Normand's number</vt:lpstr>
      <vt:lpstr>Statistical Method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Abdelghafor Zeiad</cp:lastModifiedBy>
  <dcterms:created xsi:type="dcterms:W3CDTF">2018-10-10T12:40:50Z</dcterms:created>
  <dcterms:modified xsi:type="dcterms:W3CDTF">2020-10-04T21:21:59Z</dcterms:modified>
</cp:coreProperties>
</file>