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6750" activeTab="0"/>
  </bookViews>
  <sheets>
    <sheet name="Menu" sheetId="1" r:id="rId1"/>
    <sheet name="Power" sheetId="2" r:id="rId2"/>
    <sheet name="Water" sheetId="3" r:id="rId3"/>
    <sheet name="Water-and-visco" sheetId="4" r:id="rId4"/>
    <sheet name="Visco" sheetId="5" r:id="rId5"/>
    <sheet name="Temperature" sheetId="6" r:id="rId6"/>
  </sheets>
  <definedNames>
    <definedName name="cp">'Temperature'!$G$4</definedName>
    <definedName name="eta">'Water'!$E$15</definedName>
    <definedName name="K">'Visco'!$H$24</definedName>
    <definedName name="n">'Visco'!$H$25</definedName>
    <definedName name="_xlnm.Print_Area" localSheetId="0">'Menu'!$A$1:$I$38</definedName>
    <definedName name="_xlnm.Print_Area" localSheetId="1">'Power'!$A$1:$J$57</definedName>
    <definedName name="_xlnm.Print_Area" localSheetId="5">'Temperature'!$A$1:$I$60</definedName>
    <definedName name="_xlnm.Print_Area" localSheetId="2">'Water'!$A$1:$J$60</definedName>
    <definedName name="_xlnm.Print_Area" localSheetId="3">'Water-and-visco'!$A$1:$J$65</definedName>
    <definedName name="_xlnm.Print_Area" localSheetId="4">'Visco'!$A$1:$I$60</definedName>
    <definedName name="roo">'Water'!$D$15</definedName>
    <definedName name="solver_adj" localSheetId="4" hidden="1">'Visco'!$H$24:$H$25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'Visco'!$H$24</definedName>
    <definedName name="solver_lhs2" localSheetId="4" hidden="1">'Visco'!$H$25</definedName>
    <definedName name="solver_lin" localSheetId="4" hidden="1">2</definedName>
    <definedName name="solver_neg" localSheetId="4" hidden="1">2</definedName>
    <definedName name="solver_num" localSheetId="4" hidden="1">2</definedName>
    <definedName name="solver_nwt" localSheetId="4" hidden="1">1</definedName>
    <definedName name="solver_opt" localSheetId="4" hidden="1">'Visco'!$H$35</definedName>
    <definedName name="solver_pre" localSheetId="4" hidden="1">0.000001</definedName>
    <definedName name="solver_rel1" localSheetId="4" hidden="1">3</definedName>
    <definedName name="solver_rel2" localSheetId="4" hidden="1">3</definedName>
    <definedName name="solver_rhs1" localSheetId="4" hidden="1">0</definedName>
    <definedName name="solver_rhs2" localSheetId="4" hidden="1">0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mp" localSheetId="4" hidden="1">0</definedName>
    <definedName name="solver_tol" localSheetId="4" hidden="1">0.05</definedName>
    <definedName name="solver_typ" localSheetId="4" hidden="1">2</definedName>
    <definedName name="solver_val" localSheetId="4" hidden="1">0</definedName>
    <definedName name="V">'Temperature'!$G$2</definedName>
  </definedNames>
  <calcPr fullCalcOnLoad="1"/>
</workbook>
</file>

<file path=xl/sharedStrings.xml><?xml version="1.0" encoding="utf-8"?>
<sst xmlns="http://schemas.openxmlformats.org/spreadsheetml/2006/main" count="429" uniqueCount="138">
  <si>
    <t>OHJE:</t>
  </si>
  <si>
    <t>K'=</t>
  </si>
  <si>
    <t>n'=</t>
  </si>
  <si>
    <t>rpm</t>
  </si>
  <si>
    <t>n</t>
  </si>
  <si>
    <t>RD</t>
  </si>
  <si>
    <t>RD^2</t>
  </si>
  <si>
    <t>1/min</t>
  </si>
  <si>
    <t>1/s</t>
  </si>
  <si>
    <t>cP</t>
  </si>
  <si>
    <t>Pas</t>
  </si>
  <si>
    <t>V</t>
  </si>
  <si>
    <t>m</t>
  </si>
  <si>
    <t>ml</t>
  </si>
  <si>
    <t>g</t>
  </si>
  <si>
    <t>kg/m^3</t>
  </si>
  <si>
    <t>l</t>
  </si>
  <si>
    <t>M</t>
  </si>
  <si>
    <t>w</t>
  </si>
  <si>
    <t>P</t>
  </si>
  <si>
    <t>in</t>
  </si>
  <si>
    <t>kg</t>
  </si>
  <si>
    <t>Nm</t>
  </si>
  <si>
    <t>rad/s</t>
  </si>
  <si>
    <t>W</t>
  </si>
  <si>
    <t>Dt=</t>
  </si>
  <si>
    <t>V=</t>
  </si>
  <si>
    <t>E=</t>
  </si>
  <si>
    <t>S2=E/Dt=</t>
  </si>
  <si>
    <t>H=</t>
  </si>
  <si>
    <t>S6=H/Dt=</t>
  </si>
  <si>
    <t>J=</t>
  </si>
  <si>
    <t>S5=J/Dt=</t>
  </si>
  <si>
    <t>T</t>
  </si>
  <si>
    <t>C</t>
  </si>
  <si>
    <t>P / V</t>
  </si>
  <si>
    <t>Po</t>
  </si>
  <si>
    <t>Re</t>
  </si>
  <si>
    <t>Fr</t>
  </si>
  <si>
    <t>Da=</t>
  </si>
  <si>
    <t>W / m^3</t>
  </si>
  <si>
    <t>W=</t>
  </si>
  <si>
    <t>L=</t>
  </si>
  <si>
    <t>S1=Da/Dt</t>
  </si>
  <si>
    <t>S4=W/Da</t>
  </si>
  <si>
    <t>S3=L/Da</t>
  </si>
  <si>
    <t>Menu</t>
  </si>
  <si>
    <t>Module1</t>
  </si>
  <si>
    <t>Auto_Open makro</t>
  </si>
  <si>
    <t>n'</t>
  </si>
  <si>
    <t>K'</t>
  </si>
  <si>
    <t>= parametri (lasketaan tässä)</t>
  </si>
  <si>
    <t>du/dy</t>
  </si>
  <si>
    <t>= kierrosluku, 1/s</t>
  </si>
  <si>
    <t>= näennäinen viskositeetti, Pas</t>
  </si>
  <si>
    <t>= nopeusgradientti, m/s</t>
  </si>
  <si>
    <t>du/dy = (4*pii*n) / n'</t>
  </si>
  <si>
    <t>m3</t>
  </si>
  <si>
    <t>kg/m3</t>
  </si>
  <si>
    <t>kuvien 9.7 ja 9.12 mukaan:</t>
  </si>
  <si>
    <t>S1=Da/Dt=</t>
  </si>
  <si>
    <t>S4=W/Da=</t>
  </si>
  <si>
    <t>S3=L/Da=</t>
  </si>
  <si>
    <t>W / m3</t>
  </si>
  <si>
    <t>NB!</t>
  </si>
  <si>
    <t>C/s</t>
  </si>
  <si>
    <t>dT/dt</t>
  </si>
  <si>
    <t>cp=</t>
  </si>
  <si>
    <t>J/kg/K</t>
  </si>
  <si>
    <t>DT(10min)</t>
  </si>
  <si>
    <t>DT(1min)</t>
  </si>
  <si>
    <t>DT(1h)</t>
  </si>
  <si>
    <t>(4*pii*n) / n'</t>
  </si>
  <si>
    <t>AGITATION</t>
  </si>
  <si>
    <t>Power</t>
  </si>
  <si>
    <t>Water-and-visco</t>
  </si>
  <si>
    <t>Visco</t>
  </si>
  <si>
    <t>Temperature</t>
  </si>
  <si>
    <t>This sheet.</t>
  </si>
  <si>
    <t>This workbook contains the following sheets</t>
  </si>
  <si>
    <t>All sheets are protected, except yellow coloured cells:</t>
  </si>
  <si>
    <t>These cells are used to input data or modules.</t>
  </si>
  <si>
    <t>Power consumption</t>
  </si>
  <si>
    <t>Comprison between water and viscous fluid</t>
  </si>
  <si>
    <t>Results to water</t>
  </si>
  <si>
    <t>This workbook contains the following Visual Basic Modules:</t>
  </si>
  <si>
    <t>Calculation of the viscosity parameter for non-Newtonian fluid. Calculation of  the density.</t>
  </si>
  <si>
    <t>Mixing intensity effects to temperature (water)</t>
  </si>
  <si>
    <t>Water</t>
  </si>
  <si>
    <t>Impeller</t>
  </si>
  <si>
    <t>Viscous fluid</t>
  </si>
  <si>
    <t>Impeller is same as in measurement 4.</t>
  </si>
  <si>
    <t>Po, Re, Fr for water</t>
  </si>
  <si>
    <t>Symbols McCabe et al. (1993, s. 242- 250)</t>
  </si>
  <si>
    <t>WATER</t>
  </si>
  <si>
    <t>r</t>
  </si>
  <si>
    <t>h</t>
  </si>
  <si>
    <t>Impeller:</t>
  </si>
  <si>
    <t>Depth of liquid level in vessel</t>
  </si>
  <si>
    <t>tank diameter</t>
  </si>
  <si>
    <t>Height of impeller above vessel floor</t>
  </si>
  <si>
    <t>Width of baffels</t>
  </si>
  <si>
    <t>Diameter of impeller</t>
  </si>
  <si>
    <t>Impeller width</t>
  </si>
  <si>
    <t>Length of impeller blades</t>
  </si>
  <si>
    <t>Dimensions of vessel</t>
  </si>
  <si>
    <t>Viscous</t>
  </si>
  <si>
    <t>Po, Re, Fr for water and viscous fluid</t>
  </si>
  <si>
    <t>VISCOUS</t>
  </si>
  <si>
    <t>Symbols (McCabe et al. (1993, s. 242- 250))</t>
  </si>
  <si>
    <r>
      <t xml:space="preserve">r </t>
    </r>
    <r>
      <rPr>
        <b/>
        <sz val="8"/>
        <rFont val="Arial"/>
        <family val="2"/>
      </rPr>
      <t>and</t>
    </r>
    <r>
      <rPr>
        <b/>
        <i/>
        <sz val="10"/>
        <rFont val="Symbol"/>
        <family val="1"/>
      </rPr>
      <t xml:space="preserve"> h</t>
    </r>
    <r>
      <rPr>
        <b/>
        <sz val="8"/>
        <rFont val="Arial"/>
        <family val="2"/>
      </rPr>
      <t xml:space="preserve"> to viscous fluid</t>
    </r>
  </si>
  <si>
    <t>Temperature rise</t>
  </si>
  <si>
    <r>
      <t>r</t>
    </r>
    <r>
      <rPr>
        <b/>
        <sz val="8"/>
        <rFont val="Arial"/>
        <family val="2"/>
      </rPr>
      <t>=</t>
    </r>
  </si>
  <si>
    <t>Effect</t>
  </si>
  <si>
    <t>Defining parameters K' and n' to non-newtonian fluid</t>
  </si>
  <si>
    <t>Calculation:</t>
  </si>
  <si>
    <t>Symbols</t>
  </si>
  <si>
    <r>
      <t>h</t>
    </r>
    <r>
      <rPr>
        <sz val="8"/>
        <rFont val="Arial"/>
        <family val="2"/>
      </rPr>
      <t>'</t>
    </r>
  </si>
  <si>
    <r>
      <t>h</t>
    </r>
    <r>
      <rPr>
        <sz val="8"/>
        <rFont val="Arial"/>
        <family val="2"/>
      </rPr>
      <t>' = K' (du/dy)^(n'-1)</t>
    </r>
  </si>
  <si>
    <r>
      <t>h</t>
    </r>
    <r>
      <rPr>
        <sz val="8"/>
        <rFont val="Arial"/>
        <family val="2"/>
      </rPr>
      <t>' = K' (4*pii*n / n')^(n'-1)</t>
    </r>
  </si>
  <si>
    <t>Sheet is protected</t>
  </si>
  <si>
    <t xml:space="preserve">Remove protection before using solver. Tools / Protection / Unprotect Sheet </t>
  </si>
  <si>
    <t>GIVE</t>
  </si>
  <si>
    <t>CALCULATE</t>
  </si>
  <si>
    <t>OBJECT FUNCTION</t>
  </si>
  <si>
    <t xml:space="preserve">Give measurement data to cell "GIVE" </t>
  </si>
  <si>
    <t>Give initial values to "CALCULATE"</t>
  </si>
  <si>
    <t>Choose Tools / Solver / Solve.</t>
  </si>
  <si>
    <t>Measured</t>
  </si>
  <si>
    <t>Calculated</t>
  </si>
  <si>
    <r>
      <t>h</t>
    </r>
    <r>
      <rPr>
        <b/>
        <sz val="8"/>
        <rFont val="Arial"/>
        <family val="2"/>
      </rPr>
      <t>'</t>
    </r>
  </si>
  <si>
    <t>Weight</t>
  </si>
  <si>
    <t>from table</t>
  </si>
  <si>
    <t>temperature=</t>
  </si>
  <si>
    <t>Equation:</t>
  </si>
  <si>
    <t>Density:</t>
  </si>
  <si>
    <t>Sample</t>
  </si>
  <si>
    <t>average=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</si>
</sst>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0000"/>
    <numFmt numFmtId="182" formatCode="0.0"/>
    <numFmt numFmtId="183" formatCode="0.000000"/>
    <numFmt numFmtId="184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Symbol"/>
      <family val="1"/>
    </font>
    <font>
      <b/>
      <i/>
      <sz val="10"/>
      <name val="Symbol"/>
      <family val="1"/>
    </font>
    <font>
      <b/>
      <sz val="10"/>
      <name val="Symbol"/>
      <family val="1"/>
    </font>
    <font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4" fillId="0" borderId="0" xfId="0" applyFont="1" applyAlignment="1">
      <alignment horizontal="right"/>
    </xf>
    <xf numFmtId="0" fontId="5" fillId="4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2" borderId="6" xfId="0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5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8" xfId="0" applyFont="1" applyFill="1" applyBorder="1" applyAlignment="1">
      <alignment/>
    </xf>
    <xf numFmtId="181" fontId="5" fillId="0" borderId="9" xfId="0" applyNumberFormat="1" applyFont="1" applyBorder="1" applyAlignment="1">
      <alignment/>
    </xf>
    <xf numFmtId="180" fontId="5" fillId="0" borderId="7" xfId="0" applyNumberFormat="1" applyFont="1" applyBorder="1" applyAlignment="1">
      <alignment/>
    </xf>
    <xf numFmtId="180" fontId="5" fillId="0" borderId="9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4" borderId="0" xfId="0" applyNumberFormat="1" applyFont="1" applyFill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2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180" fontId="5" fillId="2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/>
    </xf>
    <xf numFmtId="180" fontId="5" fillId="2" borderId="11" xfId="0" applyNumberFormat="1" applyFont="1" applyFill="1" applyBorder="1" applyAlignment="1" applyProtection="1">
      <alignment/>
      <protection locked="0"/>
    </xf>
    <xf numFmtId="180" fontId="5" fillId="0" borderId="11" xfId="0" applyNumberFormat="1" applyFont="1" applyBorder="1" applyAlignment="1" applyProtection="1">
      <alignment/>
      <protection/>
    </xf>
    <xf numFmtId="1" fontId="5" fillId="2" borderId="11" xfId="0" applyNumberFormat="1" applyFont="1" applyFill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180" fontId="5" fillId="2" borderId="0" xfId="0" applyNumberFormat="1" applyFont="1" applyFill="1" applyAlignment="1" applyProtection="1">
      <alignment/>
      <protection locked="0"/>
    </xf>
    <xf numFmtId="180" fontId="5" fillId="2" borderId="0" xfId="0" applyNumberFormat="1" applyFont="1" applyFill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11" fontId="5" fillId="2" borderId="0" xfId="0" applyNumberFormat="1" applyFont="1" applyFill="1" applyAlignment="1" applyProtection="1">
      <alignment/>
      <protection locked="0"/>
    </xf>
    <xf numFmtId="0" fontId="5" fillId="2" borderId="16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5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quotePrefix="1">
      <alignment/>
    </xf>
    <xf numFmtId="0" fontId="5" fillId="6" borderId="0" xfId="0" applyFont="1" applyFill="1" applyAlignment="1">
      <alignment/>
    </xf>
    <xf numFmtId="0" fontId="4" fillId="0" borderId="13" xfId="0" applyFont="1" applyBorder="1" applyAlignment="1" applyProtection="1">
      <alignment/>
      <protection/>
    </xf>
    <xf numFmtId="0" fontId="4" fillId="6" borderId="0" xfId="0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180" fontId="5" fillId="0" borderId="7" xfId="0" applyNumberFormat="1" applyFont="1" applyBorder="1" applyAlignment="1" applyProtection="1">
      <alignment/>
      <protection/>
    </xf>
    <xf numFmtId="180" fontId="5" fillId="0" borderId="7" xfId="0" applyNumberFormat="1" applyFont="1" applyFill="1" applyBorder="1" applyAlignment="1" applyProtection="1">
      <alignment/>
      <protection/>
    </xf>
    <xf numFmtId="0" fontId="5" fillId="5" borderId="0" xfId="19" applyFill="1" applyProtection="1">
      <alignment/>
      <protection locked="0"/>
    </xf>
    <xf numFmtId="0" fontId="5" fillId="0" borderId="8" xfId="0" applyFont="1" applyFill="1" applyBorder="1" applyAlignment="1">
      <alignment/>
    </xf>
    <xf numFmtId="0" fontId="5" fillId="2" borderId="7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/>
      <protection locked="0"/>
    </xf>
    <xf numFmtId="181" fontId="5" fillId="2" borderId="9" xfId="0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2" fontId="5" fillId="3" borderId="0" xfId="0" applyNumberFormat="1" applyFont="1" applyFill="1" applyAlignment="1">
      <alignment/>
    </xf>
    <xf numFmtId="180" fontId="5" fillId="0" borderId="21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84" fontId="5" fillId="3" borderId="0" xfId="0" applyNumberFormat="1" applyFont="1" applyFill="1" applyAlignment="1">
      <alignment/>
    </xf>
    <xf numFmtId="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80" fontId="5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2" fontId="5" fillId="0" borderId="4" xfId="0" applyNumberFormat="1" applyFont="1" applyBorder="1" applyAlignment="1" applyProtection="1">
      <alignment/>
      <protection/>
    </xf>
    <xf numFmtId="2" fontId="5" fillId="0" borderId="4" xfId="0" applyNumberFormat="1" applyFont="1" applyFill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/>
      <protection/>
    </xf>
    <xf numFmtId="2" fontId="5" fillId="0" borderId="2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2" fontId="5" fillId="0" borderId="5" xfId="0" applyNumberFormat="1" applyFont="1" applyBorder="1" applyAlignment="1" applyProtection="1">
      <alignment/>
      <protection/>
    </xf>
    <xf numFmtId="180" fontId="5" fillId="0" borderId="16" xfId="0" applyNumberFormat="1" applyFont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/>
      <protection/>
    </xf>
    <xf numFmtId="2" fontId="5" fillId="0" borderId="11" xfId="0" applyNumberFormat="1" applyFont="1" applyFill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2" fontId="5" fillId="0" borderId="22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80" fontId="5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0" fontId="5" fillId="0" borderId="13" xfId="0" applyNumberFormat="1" applyFont="1" applyBorder="1" applyAlignment="1" applyProtection="1">
      <alignment/>
      <protection/>
    </xf>
    <xf numFmtId="0" fontId="5" fillId="0" borderId="0" xfId="19" applyProtection="1">
      <alignment/>
      <protection/>
    </xf>
    <xf numFmtId="0" fontId="4" fillId="0" borderId="0" xfId="19" applyFont="1" applyAlignment="1" applyProtection="1">
      <alignment horizontal="right"/>
      <protection/>
    </xf>
    <xf numFmtId="0" fontId="5" fillId="0" borderId="0" xfId="19" applyFill="1" applyProtection="1">
      <alignment/>
      <protection/>
    </xf>
    <xf numFmtId="0" fontId="5" fillId="0" borderId="0" xfId="19" applyFo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5" fillId="0" borderId="4" xfId="19" applyBorder="1" applyProtection="1">
      <alignment/>
      <protection/>
    </xf>
    <xf numFmtId="0" fontId="4" fillId="0" borderId="4" xfId="19" applyFont="1" applyBorder="1" applyAlignment="1" applyProtection="1">
      <alignment horizontal="center"/>
      <protection/>
    </xf>
    <xf numFmtId="0" fontId="5" fillId="0" borderId="2" xfId="19" applyBorder="1" applyProtection="1">
      <alignment/>
      <protection/>
    </xf>
    <xf numFmtId="0" fontId="4" fillId="0" borderId="2" xfId="19" applyFont="1" applyBorder="1" applyAlignment="1" applyProtection="1">
      <alignment horizontal="center"/>
      <protection/>
    </xf>
    <xf numFmtId="0" fontId="5" fillId="0" borderId="7" xfId="19" applyFont="1" applyBorder="1" applyAlignment="1" applyProtection="1">
      <alignment horizontal="center"/>
      <protection/>
    </xf>
    <xf numFmtId="0" fontId="5" fillId="0" borderId="7" xfId="19" applyBorder="1" applyProtection="1">
      <alignment/>
      <protection/>
    </xf>
    <xf numFmtId="0" fontId="5" fillId="0" borderId="9" xfId="19" applyFont="1" applyBorder="1" applyAlignment="1" applyProtection="1">
      <alignment horizontal="center"/>
      <protection/>
    </xf>
    <xf numFmtId="0" fontId="5" fillId="0" borderId="0" xfId="19" applyBorder="1" applyProtection="1">
      <alignment/>
      <protection/>
    </xf>
    <xf numFmtId="2" fontId="5" fillId="0" borderId="0" xfId="19" applyNumberFormat="1" applyBorder="1" applyProtection="1">
      <alignment/>
      <protection/>
    </xf>
    <xf numFmtId="2" fontId="5" fillId="0" borderId="5" xfId="19" applyNumberFormat="1" applyBorder="1" applyProtection="1">
      <alignment/>
      <protection/>
    </xf>
    <xf numFmtId="2" fontId="5" fillId="0" borderId="7" xfId="19" applyNumberFormat="1" applyBorder="1" applyProtection="1">
      <alignment/>
      <protection/>
    </xf>
    <xf numFmtId="2" fontId="5" fillId="0" borderId="9" xfId="19" applyNumberFormat="1" applyBorder="1" applyProtection="1">
      <alignment/>
      <protection/>
    </xf>
    <xf numFmtId="0" fontId="5" fillId="2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19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1.25">
      <c r="A1" s="1" t="s">
        <v>73</v>
      </c>
    </row>
    <row r="3" ht="11.25">
      <c r="A3" s="45" t="s">
        <v>79</v>
      </c>
    </row>
    <row r="5" spans="1:3" ht="11.25">
      <c r="A5" s="1" t="s">
        <v>46</v>
      </c>
      <c r="C5" s="2" t="s">
        <v>78</v>
      </c>
    </row>
    <row r="6" spans="1:3" ht="11.25">
      <c r="A6" s="1" t="s">
        <v>74</v>
      </c>
      <c r="C6" s="2" t="s">
        <v>82</v>
      </c>
    </row>
    <row r="7" spans="1:3" ht="11.25">
      <c r="A7" s="1" t="s">
        <v>75</v>
      </c>
      <c r="C7" s="2" t="s">
        <v>83</v>
      </c>
    </row>
    <row r="8" spans="1:3" ht="11.25">
      <c r="A8" s="1" t="s">
        <v>75</v>
      </c>
      <c r="C8" s="2" t="s">
        <v>84</v>
      </c>
    </row>
    <row r="9" spans="1:3" ht="11.25">
      <c r="A9" s="1" t="s">
        <v>76</v>
      </c>
      <c r="C9" s="2" t="s">
        <v>86</v>
      </c>
    </row>
    <row r="10" spans="1:3" ht="11.25">
      <c r="A10" s="1" t="s">
        <v>77</v>
      </c>
      <c r="C10" s="2" t="s">
        <v>87</v>
      </c>
    </row>
    <row r="12" spans="4:8" ht="11.25">
      <c r="D12" s="45"/>
      <c r="E12" s="45"/>
      <c r="G12" s="45"/>
      <c r="H12" s="45"/>
    </row>
    <row r="13" spans="1:8" ht="11.25">
      <c r="A13" s="45" t="s">
        <v>80</v>
      </c>
      <c r="B13" s="45"/>
      <c r="C13" s="45"/>
      <c r="D13" s="45"/>
      <c r="E13" s="45"/>
      <c r="F13" s="80"/>
      <c r="G13" s="45"/>
      <c r="H13" s="45"/>
    </row>
    <row r="14" spans="1:8" ht="11.25">
      <c r="A14" s="45" t="s">
        <v>81</v>
      </c>
      <c r="B14" s="45"/>
      <c r="C14" s="45"/>
      <c r="D14" s="45"/>
      <c r="E14" s="45"/>
      <c r="F14" s="45"/>
      <c r="G14" s="45"/>
      <c r="H14" s="45"/>
    </row>
    <row r="15" spans="2:8" ht="11.25">
      <c r="B15" s="45"/>
      <c r="C15" s="45"/>
      <c r="D15" s="45"/>
      <c r="E15" s="45"/>
      <c r="F15" s="45"/>
      <c r="G15" s="45"/>
      <c r="H15" s="45"/>
    </row>
    <row r="16" spans="1:8" ht="11.25">
      <c r="A16" s="45"/>
      <c r="B16" s="79"/>
      <c r="C16" s="45"/>
      <c r="D16" s="45"/>
      <c r="E16" s="45"/>
      <c r="F16" s="45"/>
      <c r="G16" s="45"/>
      <c r="H16" s="45"/>
    </row>
    <row r="17" spans="1:8" ht="11.25">
      <c r="A17" s="45" t="s">
        <v>85</v>
      </c>
      <c r="B17" s="45"/>
      <c r="C17" s="45"/>
      <c r="D17" s="45"/>
      <c r="E17" s="45"/>
      <c r="F17" s="45"/>
      <c r="G17" s="45"/>
      <c r="H17" s="45"/>
    </row>
    <row r="18" spans="1:8" ht="11.25">
      <c r="A18" s="45"/>
      <c r="B18" s="45"/>
      <c r="C18" s="45"/>
      <c r="D18" s="45"/>
      <c r="E18" s="45"/>
      <c r="F18" s="45"/>
      <c r="G18" s="45"/>
      <c r="H18" s="45"/>
    </row>
    <row r="19" spans="1:8" ht="11.25">
      <c r="A19" s="79" t="s">
        <v>47</v>
      </c>
      <c r="B19" s="45"/>
      <c r="C19" s="45" t="s">
        <v>48</v>
      </c>
      <c r="D19" s="45"/>
      <c r="E19" s="45"/>
      <c r="F19" s="45"/>
      <c r="G19" s="45"/>
      <c r="H19" s="45"/>
    </row>
    <row r="20" spans="1:3" ht="11.25">
      <c r="A20" s="45"/>
      <c r="B20" s="45"/>
      <c r="C20" s="45"/>
    </row>
  </sheetData>
  <sheetProtection sheet="1" objects="1" scenarios="1"/>
  <printOptions gridLines="1"/>
  <pageMargins left="0.7874015748031497" right="0.3937007874015748" top="0.3937007874015748" bottom="0.3937007874015748" header="0" footer="0.5905511811023623"/>
  <pageSetup horizontalDpi="300" verticalDpi="300" orientation="portrait" paperSize="9" r:id="rId1"/>
  <headerFooter alignWithMargins="0">
    <oddFooter>&amp;C&amp;F  -  &amp;A&amp;R&amp;P(&amp;N)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55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3.7109375" style="45" customWidth="1"/>
    <col min="2" max="16384" width="9.140625" style="45" customWidth="1"/>
  </cols>
  <sheetData>
    <row r="1" ht="11.25">
      <c r="A1" s="79" t="s">
        <v>73</v>
      </c>
    </row>
    <row r="3" ht="11.25">
      <c r="A3" s="79" t="s">
        <v>82</v>
      </c>
    </row>
    <row r="4" ht="11.25">
      <c r="A4" s="79"/>
    </row>
    <row r="5" spans="1:10" ht="12" thickBot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11.25">
      <c r="A6" s="46">
        <v>1</v>
      </c>
      <c r="B6" s="84" t="s">
        <v>88</v>
      </c>
      <c r="C6" s="49"/>
      <c r="D6" s="49"/>
      <c r="E6" s="49"/>
      <c r="F6" s="49"/>
      <c r="G6" s="49"/>
      <c r="H6" s="47" t="s">
        <v>89</v>
      </c>
      <c r="I6" s="48"/>
      <c r="J6" s="50"/>
    </row>
    <row r="7" spans="1:10" ht="11.25">
      <c r="A7" s="51"/>
      <c r="B7" s="52" t="s">
        <v>16</v>
      </c>
      <c r="C7" s="52" t="s">
        <v>16</v>
      </c>
      <c r="D7" s="52" t="s">
        <v>12</v>
      </c>
      <c r="E7" s="52" t="s">
        <v>17</v>
      </c>
      <c r="F7" s="52" t="s">
        <v>3</v>
      </c>
      <c r="G7" s="52" t="s">
        <v>4</v>
      </c>
      <c r="H7" s="52" t="s">
        <v>18</v>
      </c>
      <c r="I7" s="53" t="s">
        <v>19</v>
      </c>
      <c r="J7" s="54"/>
    </row>
    <row r="8" spans="1:10" ht="11.25">
      <c r="A8" s="55"/>
      <c r="B8" s="56" t="s">
        <v>20</v>
      </c>
      <c r="C8" s="56" t="s">
        <v>12</v>
      </c>
      <c r="D8" s="56" t="s">
        <v>21</v>
      </c>
      <c r="E8" s="56" t="s">
        <v>22</v>
      </c>
      <c r="F8" s="56" t="s">
        <v>7</v>
      </c>
      <c r="G8" s="56" t="s">
        <v>8</v>
      </c>
      <c r="H8" s="56" t="s">
        <v>23</v>
      </c>
      <c r="I8" s="57" t="s">
        <v>24</v>
      </c>
      <c r="J8" s="54"/>
    </row>
    <row r="9" spans="1:10" ht="11.25">
      <c r="A9" s="58">
        <v>11</v>
      </c>
      <c r="B9" s="59"/>
      <c r="C9" s="60">
        <f aca="true" t="shared" si="0" ref="C9:C14">B9*0.0254</f>
        <v>0</v>
      </c>
      <c r="D9" s="59"/>
      <c r="E9" s="60">
        <f aca="true" t="shared" si="1" ref="E9:E14">C9*9.81*D9</f>
        <v>0</v>
      </c>
      <c r="F9" s="61"/>
      <c r="G9" s="60">
        <f aca="true" t="shared" si="2" ref="G9:G14">F9/60</f>
        <v>0</v>
      </c>
      <c r="H9" s="60">
        <f aca="true" t="shared" si="3" ref="H9:H14">2*3.1416*G9</f>
        <v>0</v>
      </c>
      <c r="I9" s="60">
        <f aca="true" t="shared" si="4" ref="I9:I14">E9*H9</f>
        <v>0</v>
      </c>
      <c r="J9" s="54"/>
    </row>
    <row r="10" spans="1:10" ht="11.25">
      <c r="A10" s="58">
        <f>A9+1</f>
        <v>12</v>
      </c>
      <c r="B10" s="59"/>
      <c r="C10" s="60">
        <f t="shared" si="0"/>
        <v>0</v>
      </c>
      <c r="D10" s="59"/>
      <c r="E10" s="60">
        <f t="shared" si="1"/>
        <v>0</v>
      </c>
      <c r="F10" s="61"/>
      <c r="G10" s="60">
        <f t="shared" si="2"/>
        <v>0</v>
      </c>
      <c r="H10" s="60">
        <f t="shared" si="3"/>
        <v>0</v>
      </c>
      <c r="I10" s="60">
        <f t="shared" si="4"/>
        <v>0</v>
      </c>
      <c r="J10" s="54"/>
    </row>
    <row r="11" spans="1:10" ht="11.25">
      <c r="A11" s="58">
        <f>A10+1</f>
        <v>13</v>
      </c>
      <c r="B11" s="59"/>
      <c r="C11" s="60">
        <f t="shared" si="0"/>
        <v>0</v>
      </c>
      <c r="D11" s="59"/>
      <c r="E11" s="60">
        <f t="shared" si="1"/>
        <v>0</v>
      </c>
      <c r="F11" s="61"/>
      <c r="G11" s="60">
        <f t="shared" si="2"/>
        <v>0</v>
      </c>
      <c r="H11" s="60">
        <f t="shared" si="3"/>
        <v>0</v>
      </c>
      <c r="I11" s="60">
        <f t="shared" si="4"/>
        <v>0</v>
      </c>
      <c r="J11" s="54"/>
    </row>
    <row r="12" spans="1:10" ht="11.25">
      <c r="A12" s="58">
        <f>A11+1</f>
        <v>14</v>
      </c>
      <c r="B12" s="59"/>
      <c r="C12" s="60">
        <f t="shared" si="0"/>
        <v>0</v>
      </c>
      <c r="D12" s="59"/>
      <c r="E12" s="60">
        <f t="shared" si="1"/>
        <v>0</v>
      </c>
      <c r="F12" s="61"/>
      <c r="G12" s="60">
        <f t="shared" si="2"/>
        <v>0</v>
      </c>
      <c r="H12" s="60">
        <f t="shared" si="3"/>
        <v>0</v>
      </c>
      <c r="I12" s="60">
        <f t="shared" si="4"/>
        <v>0</v>
      </c>
      <c r="J12" s="54"/>
    </row>
    <row r="13" spans="1:10" ht="11.25">
      <c r="A13" s="58">
        <f>A12+1</f>
        <v>15</v>
      </c>
      <c r="B13" s="59"/>
      <c r="C13" s="60">
        <f t="shared" si="0"/>
        <v>0</v>
      </c>
      <c r="D13" s="59"/>
      <c r="E13" s="60">
        <f t="shared" si="1"/>
        <v>0</v>
      </c>
      <c r="F13" s="61"/>
      <c r="G13" s="60">
        <f t="shared" si="2"/>
        <v>0</v>
      </c>
      <c r="H13" s="60">
        <f t="shared" si="3"/>
        <v>0</v>
      </c>
      <c r="I13" s="60">
        <f t="shared" si="4"/>
        <v>0</v>
      </c>
      <c r="J13" s="54"/>
    </row>
    <row r="14" spans="1:10" ht="12" thickBot="1">
      <c r="A14" s="62">
        <f>A13+1</f>
        <v>16</v>
      </c>
      <c r="B14" s="63"/>
      <c r="C14" s="64">
        <f t="shared" si="0"/>
        <v>0</v>
      </c>
      <c r="D14" s="63"/>
      <c r="E14" s="64">
        <f t="shared" si="1"/>
        <v>0</v>
      </c>
      <c r="F14" s="65"/>
      <c r="G14" s="64">
        <f t="shared" si="2"/>
        <v>0</v>
      </c>
      <c r="H14" s="64">
        <f t="shared" si="3"/>
        <v>0</v>
      </c>
      <c r="I14" s="64">
        <f t="shared" si="4"/>
        <v>0</v>
      </c>
      <c r="J14" s="66"/>
    </row>
    <row r="15" spans="1:10" ht="12" thickBot="1">
      <c r="A15" s="67"/>
      <c r="B15" s="68"/>
      <c r="C15" s="68"/>
      <c r="D15" s="68"/>
      <c r="E15" s="68"/>
      <c r="F15" s="109"/>
      <c r="G15" s="60"/>
      <c r="H15" s="60"/>
      <c r="I15" s="60"/>
      <c r="J15" s="69"/>
    </row>
    <row r="16" spans="1:10" ht="11.25">
      <c r="A16" s="46">
        <v>2</v>
      </c>
      <c r="B16" s="84" t="s">
        <v>88</v>
      </c>
      <c r="C16" s="49"/>
      <c r="D16" s="49"/>
      <c r="E16" s="49"/>
      <c r="F16" s="49"/>
      <c r="G16" s="49"/>
      <c r="H16" s="47" t="s">
        <v>89</v>
      </c>
      <c r="I16" s="48"/>
      <c r="J16" s="50"/>
    </row>
    <row r="17" spans="1:10" ht="11.25">
      <c r="A17" s="51"/>
      <c r="B17" s="52" t="s">
        <v>16</v>
      </c>
      <c r="C17" s="52" t="s">
        <v>16</v>
      </c>
      <c r="D17" s="52" t="s">
        <v>12</v>
      </c>
      <c r="E17" s="52" t="s">
        <v>17</v>
      </c>
      <c r="F17" s="52" t="s">
        <v>3</v>
      </c>
      <c r="G17" s="52" t="s">
        <v>4</v>
      </c>
      <c r="H17" s="52" t="s">
        <v>18</v>
      </c>
      <c r="I17" s="53" t="s">
        <v>19</v>
      </c>
      <c r="J17" s="54"/>
    </row>
    <row r="18" spans="1:10" ht="11.25">
      <c r="A18" s="55"/>
      <c r="B18" s="56" t="s">
        <v>20</v>
      </c>
      <c r="C18" s="56" t="s">
        <v>12</v>
      </c>
      <c r="D18" s="56" t="s">
        <v>21</v>
      </c>
      <c r="E18" s="56" t="s">
        <v>22</v>
      </c>
      <c r="F18" s="56" t="s">
        <v>7</v>
      </c>
      <c r="G18" s="56" t="s">
        <v>8</v>
      </c>
      <c r="H18" s="56" t="s">
        <v>23</v>
      </c>
      <c r="I18" s="57" t="s">
        <v>24</v>
      </c>
      <c r="J18" s="54"/>
    </row>
    <row r="19" spans="1:10" ht="11.25">
      <c r="A19" s="58">
        <v>21</v>
      </c>
      <c r="B19" s="59"/>
      <c r="C19" s="60">
        <f aca="true" t="shared" si="5" ref="C19:C24">B19*0.0254</f>
        <v>0</v>
      </c>
      <c r="D19" s="59"/>
      <c r="E19" s="60">
        <f aca="true" t="shared" si="6" ref="E19:E24">C19*9.81*D19</f>
        <v>0</v>
      </c>
      <c r="F19" s="61"/>
      <c r="G19" s="60">
        <f aca="true" t="shared" si="7" ref="G19:G24">F19/60</f>
        <v>0</v>
      </c>
      <c r="H19" s="60">
        <f aca="true" t="shared" si="8" ref="H19:H24">2*3.1416*G19</f>
        <v>0</v>
      </c>
      <c r="I19" s="60">
        <f aca="true" t="shared" si="9" ref="I19:I24">E19*H19</f>
        <v>0</v>
      </c>
      <c r="J19" s="54"/>
    </row>
    <row r="20" spans="1:10" ht="11.25">
      <c r="A20" s="58">
        <f>A19+1</f>
        <v>22</v>
      </c>
      <c r="B20" s="59"/>
      <c r="C20" s="60">
        <f t="shared" si="5"/>
        <v>0</v>
      </c>
      <c r="D20" s="59"/>
      <c r="E20" s="60">
        <f t="shared" si="6"/>
        <v>0</v>
      </c>
      <c r="F20" s="61"/>
      <c r="G20" s="60">
        <f t="shared" si="7"/>
        <v>0</v>
      </c>
      <c r="H20" s="60">
        <f t="shared" si="8"/>
        <v>0</v>
      </c>
      <c r="I20" s="60">
        <f t="shared" si="9"/>
        <v>0</v>
      </c>
      <c r="J20" s="54"/>
    </row>
    <row r="21" spans="1:10" ht="11.25">
      <c r="A21" s="58">
        <f>A20+1</f>
        <v>23</v>
      </c>
      <c r="B21" s="59"/>
      <c r="C21" s="60">
        <f t="shared" si="5"/>
        <v>0</v>
      </c>
      <c r="D21" s="59"/>
      <c r="E21" s="60">
        <f t="shared" si="6"/>
        <v>0</v>
      </c>
      <c r="F21" s="61"/>
      <c r="G21" s="60">
        <f t="shared" si="7"/>
        <v>0</v>
      </c>
      <c r="H21" s="60">
        <f t="shared" si="8"/>
        <v>0</v>
      </c>
      <c r="I21" s="60">
        <f t="shared" si="9"/>
        <v>0</v>
      </c>
      <c r="J21" s="54"/>
    </row>
    <row r="22" spans="1:10" ht="11.25">
      <c r="A22" s="58">
        <f>A21+1</f>
        <v>24</v>
      </c>
      <c r="B22" s="59"/>
      <c r="C22" s="60">
        <f t="shared" si="5"/>
        <v>0</v>
      </c>
      <c r="D22" s="59"/>
      <c r="E22" s="60">
        <f t="shared" si="6"/>
        <v>0</v>
      </c>
      <c r="F22" s="61"/>
      <c r="G22" s="60">
        <f t="shared" si="7"/>
        <v>0</v>
      </c>
      <c r="H22" s="60">
        <f t="shared" si="8"/>
        <v>0</v>
      </c>
      <c r="I22" s="60">
        <f t="shared" si="9"/>
        <v>0</v>
      </c>
      <c r="J22" s="54"/>
    </row>
    <row r="23" spans="1:10" ht="11.25">
      <c r="A23" s="58">
        <f>A22+1</f>
        <v>25</v>
      </c>
      <c r="B23" s="59"/>
      <c r="C23" s="60">
        <f t="shared" si="5"/>
        <v>0</v>
      </c>
      <c r="D23" s="59"/>
      <c r="E23" s="60">
        <f t="shared" si="6"/>
        <v>0</v>
      </c>
      <c r="F23" s="61"/>
      <c r="G23" s="60">
        <f t="shared" si="7"/>
        <v>0</v>
      </c>
      <c r="H23" s="60">
        <f t="shared" si="8"/>
        <v>0</v>
      </c>
      <c r="I23" s="60">
        <f t="shared" si="9"/>
        <v>0</v>
      </c>
      <c r="J23" s="54"/>
    </row>
    <row r="24" spans="1:10" ht="12" thickBot="1">
      <c r="A24" s="62">
        <f>A23+1</f>
        <v>26</v>
      </c>
      <c r="B24" s="63"/>
      <c r="C24" s="64">
        <f t="shared" si="5"/>
        <v>0</v>
      </c>
      <c r="D24" s="63"/>
      <c r="E24" s="64">
        <f t="shared" si="6"/>
        <v>0</v>
      </c>
      <c r="F24" s="65"/>
      <c r="G24" s="64">
        <f t="shared" si="7"/>
        <v>0</v>
      </c>
      <c r="H24" s="64">
        <f t="shared" si="8"/>
        <v>0</v>
      </c>
      <c r="I24" s="64">
        <f t="shared" si="9"/>
        <v>0</v>
      </c>
      <c r="J24" s="66"/>
    </row>
    <row r="25" spans="1:10" ht="12" thickBot="1">
      <c r="A25" s="67"/>
      <c r="B25" s="68"/>
      <c r="C25" s="68"/>
      <c r="D25" s="68"/>
      <c r="E25" s="68"/>
      <c r="F25" s="109"/>
      <c r="G25" s="60"/>
      <c r="H25" s="60"/>
      <c r="I25" s="60"/>
      <c r="J25" s="69"/>
    </row>
    <row r="26" spans="1:10" ht="11.25">
      <c r="A26" s="46">
        <v>3</v>
      </c>
      <c r="B26" s="84" t="s">
        <v>88</v>
      </c>
      <c r="C26" s="49"/>
      <c r="D26" s="49"/>
      <c r="E26" s="49"/>
      <c r="F26" s="49"/>
      <c r="G26" s="49"/>
      <c r="H26" s="47" t="s">
        <v>89</v>
      </c>
      <c r="I26" s="48"/>
      <c r="J26" s="50"/>
    </row>
    <row r="27" spans="1:10" ht="11.25">
      <c r="A27" s="51"/>
      <c r="B27" s="52" t="s">
        <v>16</v>
      </c>
      <c r="C27" s="52" t="s">
        <v>16</v>
      </c>
      <c r="D27" s="52" t="s">
        <v>12</v>
      </c>
      <c r="E27" s="52" t="s">
        <v>17</v>
      </c>
      <c r="F27" s="52" t="s">
        <v>3</v>
      </c>
      <c r="G27" s="52" t="s">
        <v>4</v>
      </c>
      <c r="H27" s="52" t="s">
        <v>18</v>
      </c>
      <c r="I27" s="53" t="s">
        <v>19</v>
      </c>
      <c r="J27" s="54"/>
    </row>
    <row r="28" spans="1:10" ht="11.25">
      <c r="A28" s="55"/>
      <c r="B28" s="56" t="s">
        <v>20</v>
      </c>
      <c r="C28" s="56" t="s">
        <v>12</v>
      </c>
      <c r="D28" s="56" t="s">
        <v>21</v>
      </c>
      <c r="E28" s="56" t="s">
        <v>22</v>
      </c>
      <c r="F28" s="56" t="s">
        <v>7</v>
      </c>
      <c r="G28" s="56" t="s">
        <v>8</v>
      </c>
      <c r="H28" s="56" t="s">
        <v>23</v>
      </c>
      <c r="I28" s="57" t="s">
        <v>24</v>
      </c>
      <c r="J28" s="54"/>
    </row>
    <row r="29" spans="1:10" ht="11.25">
      <c r="A29" s="58">
        <v>31</v>
      </c>
      <c r="B29" s="59"/>
      <c r="C29" s="60">
        <f aca="true" t="shared" si="10" ref="C29:C34">B29*0.0254</f>
        <v>0</v>
      </c>
      <c r="D29" s="59"/>
      <c r="E29" s="60">
        <f aca="true" t="shared" si="11" ref="E29:E34">C29*9.81*D29</f>
        <v>0</v>
      </c>
      <c r="F29" s="61"/>
      <c r="G29" s="60">
        <f aca="true" t="shared" si="12" ref="G29:G34">F29/60</f>
        <v>0</v>
      </c>
      <c r="H29" s="60">
        <f aca="true" t="shared" si="13" ref="H29:H34">2*3.1416*G29</f>
        <v>0</v>
      </c>
      <c r="I29" s="60">
        <f aca="true" t="shared" si="14" ref="I29:I34">E29*H29</f>
        <v>0</v>
      </c>
      <c r="J29" s="54"/>
    </row>
    <row r="30" spans="1:10" ht="11.25">
      <c r="A30" s="58">
        <f>A29+1</f>
        <v>32</v>
      </c>
      <c r="B30" s="59"/>
      <c r="C30" s="60">
        <f t="shared" si="10"/>
        <v>0</v>
      </c>
      <c r="D30" s="59"/>
      <c r="E30" s="60">
        <f t="shared" si="11"/>
        <v>0</v>
      </c>
      <c r="F30" s="61"/>
      <c r="G30" s="60">
        <f t="shared" si="12"/>
        <v>0</v>
      </c>
      <c r="H30" s="60">
        <f t="shared" si="13"/>
        <v>0</v>
      </c>
      <c r="I30" s="60">
        <f t="shared" si="14"/>
        <v>0</v>
      </c>
      <c r="J30" s="54"/>
    </row>
    <row r="31" spans="1:10" ht="11.25">
      <c r="A31" s="58">
        <f>A30+1</f>
        <v>33</v>
      </c>
      <c r="B31" s="59"/>
      <c r="C31" s="60">
        <f t="shared" si="10"/>
        <v>0</v>
      </c>
      <c r="D31" s="59"/>
      <c r="E31" s="60">
        <f t="shared" si="11"/>
        <v>0</v>
      </c>
      <c r="F31" s="61"/>
      <c r="G31" s="60">
        <f t="shared" si="12"/>
        <v>0</v>
      </c>
      <c r="H31" s="60">
        <f t="shared" si="13"/>
        <v>0</v>
      </c>
      <c r="I31" s="60">
        <f t="shared" si="14"/>
        <v>0</v>
      </c>
      <c r="J31" s="54"/>
    </row>
    <row r="32" spans="1:10" ht="11.25">
      <c r="A32" s="58">
        <f>A31+1</f>
        <v>34</v>
      </c>
      <c r="B32" s="59"/>
      <c r="C32" s="60">
        <f t="shared" si="10"/>
        <v>0</v>
      </c>
      <c r="D32" s="59"/>
      <c r="E32" s="60">
        <f t="shared" si="11"/>
        <v>0</v>
      </c>
      <c r="F32" s="61"/>
      <c r="G32" s="60">
        <f t="shared" si="12"/>
        <v>0</v>
      </c>
      <c r="H32" s="60">
        <f t="shared" si="13"/>
        <v>0</v>
      </c>
      <c r="I32" s="60">
        <f t="shared" si="14"/>
        <v>0</v>
      </c>
      <c r="J32" s="54"/>
    </row>
    <row r="33" spans="1:10" ht="11.25">
      <c r="A33" s="58">
        <f>A32+1</f>
        <v>35</v>
      </c>
      <c r="B33" s="59"/>
      <c r="C33" s="60">
        <f t="shared" si="10"/>
        <v>0</v>
      </c>
      <c r="D33" s="59"/>
      <c r="E33" s="60">
        <f t="shared" si="11"/>
        <v>0</v>
      </c>
      <c r="F33" s="61"/>
      <c r="G33" s="60">
        <f t="shared" si="12"/>
        <v>0</v>
      </c>
      <c r="H33" s="60">
        <f t="shared" si="13"/>
        <v>0</v>
      </c>
      <c r="I33" s="60">
        <f t="shared" si="14"/>
        <v>0</v>
      </c>
      <c r="J33" s="54"/>
    </row>
    <row r="34" spans="1:10" ht="12" thickBot="1">
      <c r="A34" s="62">
        <f>A33+1</f>
        <v>36</v>
      </c>
      <c r="B34" s="63"/>
      <c r="C34" s="64">
        <f t="shared" si="10"/>
        <v>0</v>
      </c>
      <c r="D34" s="63"/>
      <c r="E34" s="64">
        <f t="shared" si="11"/>
        <v>0</v>
      </c>
      <c r="F34" s="65"/>
      <c r="G34" s="64">
        <f t="shared" si="12"/>
        <v>0</v>
      </c>
      <c r="H34" s="64">
        <f t="shared" si="13"/>
        <v>0</v>
      </c>
      <c r="I34" s="64">
        <f t="shared" si="14"/>
        <v>0</v>
      </c>
      <c r="J34" s="66"/>
    </row>
    <row r="35" spans="1:10" ht="12" thickBot="1">
      <c r="A35" s="81"/>
      <c r="B35" s="68"/>
      <c r="C35" s="68"/>
      <c r="D35" s="68"/>
      <c r="E35" s="68"/>
      <c r="F35" s="109"/>
      <c r="G35" s="60"/>
      <c r="H35" s="60"/>
      <c r="I35" s="60"/>
      <c r="J35" s="69"/>
    </row>
    <row r="36" spans="1:10" ht="11.25">
      <c r="A36" s="46">
        <v>4</v>
      </c>
      <c r="B36" s="84" t="s">
        <v>88</v>
      </c>
      <c r="C36" s="49"/>
      <c r="D36" s="49"/>
      <c r="E36" s="49"/>
      <c r="F36" s="49"/>
      <c r="G36" s="49"/>
      <c r="H36" s="47" t="s">
        <v>89</v>
      </c>
      <c r="I36" s="48"/>
      <c r="J36" s="50"/>
    </row>
    <row r="37" spans="1:10" ht="11.25">
      <c r="A37" s="51"/>
      <c r="B37" s="52" t="s">
        <v>16</v>
      </c>
      <c r="C37" s="52" t="s">
        <v>16</v>
      </c>
      <c r="D37" s="52" t="s">
        <v>12</v>
      </c>
      <c r="E37" s="52" t="s">
        <v>17</v>
      </c>
      <c r="F37" s="52" t="s">
        <v>3</v>
      </c>
      <c r="G37" s="52" t="s">
        <v>4</v>
      </c>
      <c r="H37" s="52" t="s">
        <v>18</v>
      </c>
      <c r="I37" s="53" t="s">
        <v>19</v>
      </c>
      <c r="J37" s="54"/>
    </row>
    <row r="38" spans="1:10" ht="11.25">
      <c r="A38" s="55"/>
      <c r="B38" s="56" t="s">
        <v>20</v>
      </c>
      <c r="C38" s="56" t="s">
        <v>12</v>
      </c>
      <c r="D38" s="56" t="s">
        <v>21</v>
      </c>
      <c r="E38" s="56" t="s">
        <v>22</v>
      </c>
      <c r="F38" s="56" t="s">
        <v>7</v>
      </c>
      <c r="G38" s="56" t="s">
        <v>8</v>
      </c>
      <c r="H38" s="56" t="s">
        <v>23</v>
      </c>
      <c r="I38" s="57" t="s">
        <v>24</v>
      </c>
      <c r="J38" s="54"/>
    </row>
    <row r="39" spans="1:10" ht="11.25">
      <c r="A39" s="58">
        <v>41</v>
      </c>
      <c r="B39" s="59"/>
      <c r="C39" s="60">
        <f aca="true" t="shared" si="15" ref="C39:C44">B39*0.0254</f>
        <v>0</v>
      </c>
      <c r="D39" s="59"/>
      <c r="E39" s="60">
        <f aca="true" t="shared" si="16" ref="E39:E44">C39*9.81*D39</f>
        <v>0</v>
      </c>
      <c r="F39" s="61"/>
      <c r="G39" s="60">
        <f aca="true" t="shared" si="17" ref="G39:G44">F39/60</f>
        <v>0</v>
      </c>
      <c r="H39" s="60">
        <f aca="true" t="shared" si="18" ref="H39:H44">2*3.1416*G39</f>
        <v>0</v>
      </c>
      <c r="I39" s="60">
        <f aca="true" t="shared" si="19" ref="I39:I44">E39*H39</f>
        <v>0</v>
      </c>
      <c r="J39" s="54"/>
    </row>
    <row r="40" spans="1:10" ht="11.25">
      <c r="A40" s="58">
        <f>A39+1</f>
        <v>42</v>
      </c>
      <c r="B40" s="59"/>
      <c r="C40" s="60">
        <f t="shared" si="15"/>
        <v>0</v>
      </c>
      <c r="D40" s="59"/>
      <c r="E40" s="60">
        <f t="shared" si="16"/>
        <v>0</v>
      </c>
      <c r="F40" s="61"/>
      <c r="G40" s="60">
        <f t="shared" si="17"/>
        <v>0</v>
      </c>
      <c r="H40" s="60">
        <f t="shared" si="18"/>
        <v>0</v>
      </c>
      <c r="I40" s="60">
        <f t="shared" si="19"/>
        <v>0</v>
      </c>
      <c r="J40" s="54"/>
    </row>
    <row r="41" spans="1:10" ht="11.25">
      <c r="A41" s="58">
        <f>A40+1</f>
        <v>43</v>
      </c>
      <c r="B41" s="59"/>
      <c r="C41" s="60">
        <f t="shared" si="15"/>
        <v>0</v>
      </c>
      <c r="D41" s="59"/>
      <c r="E41" s="60">
        <f t="shared" si="16"/>
        <v>0</v>
      </c>
      <c r="F41" s="61"/>
      <c r="G41" s="60">
        <f t="shared" si="17"/>
        <v>0</v>
      </c>
      <c r="H41" s="60">
        <f t="shared" si="18"/>
        <v>0</v>
      </c>
      <c r="I41" s="60">
        <f t="shared" si="19"/>
        <v>0</v>
      </c>
      <c r="J41" s="54"/>
    </row>
    <row r="42" spans="1:10" ht="11.25">
      <c r="A42" s="58">
        <f>A41+1</f>
        <v>44</v>
      </c>
      <c r="B42" s="59"/>
      <c r="C42" s="60">
        <f t="shared" si="15"/>
        <v>0</v>
      </c>
      <c r="D42" s="59"/>
      <c r="E42" s="60">
        <f t="shared" si="16"/>
        <v>0</v>
      </c>
      <c r="F42" s="61"/>
      <c r="G42" s="60">
        <f t="shared" si="17"/>
        <v>0</v>
      </c>
      <c r="H42" s="60">
        <f t="shared" si="18"/>
        <v>0</v>
      </c>
      <c r="I42" s="60">
        <f t="shared" si="19"/>
        <v>0</v>
      </c>
      <c r="J42" s="54"/>
    </row>
    <row r="43" spans="1:10" ht="11.25">
      <c r="A43" s="58">
        <f>A42+1</f>
        <v>45</v>
      </c>
      <c r="B43" s="59"/>
      <c r="C43" s="60">
        <f t="shared" si="15"/>
        <v>0</v>
      </c>
      <c r="D43" s="59"/>
      <c r="E43" s="60">
        <f t="shared" si="16"/>
        <v>0</v>
      </c>
      <c r="F43" s="61"/>
      <c r="G43" s="60">
        <f t="shared" si="17"/>
        <v>0</v>
      </c>
      <c r="H43" s="60">
        <f t="shared" si="18"/>
        <v>0</v>
      </c>
      <c r="I43" s="60">
        <f t="shared" si="19"/>
        <v>0</v>
      </c>
      <c r="J43" s="54"/>
    </row>
    <row r="44" spans="1:10" ht="12" thickBot="1">
      <c r="A44" s="62">
        <f>A43+1</f>
        <v>46</v>
      </c>
      <c r="B44" s="63"/>
      <c r="C44" s="64">
        <f t="shared" si="15"/>
        <v>0</v>
      </c>
      <c r="D44" s="63"/>
      <c r="E44" s="64">
        <f t="shared" si="16"/>
        <v>0</v>
      </c>
      <c r="F44" s="65"/>
      <c r="G44" s="64">
        <f t="shared" si="17"/>
        <v>0</v>
      </c>
      <c r="H44" s="64">
        <f t="shared" si="18"/>
        <v>0</v>
      </c>
      <c r="I44" s="64">
        <f t="shared" si="19"/>
        <v>0</v>
      </c>
      <c r="J44" s="66"/>
    </row>
    <row r="45" spans="1:10" ht="11.25">
      <c r="A45" s="67"/>
      <c r="B45" s="68"/>
      <c r="C45" s="68"/>
      <c r="D45" s="68"/>
      <c r="E45" s="68"/>
      <c r="F45" s="109"/>
      <c r="G45" s="68"/>
      <c r="H45" s="60"/>
      <c r="I45" s="60"/>
      <c r="J45" s="69"/>
    </row>
    <row r="46" ht="12" thickBot="1"/>
    <row r="47" spans="1:11" ht="11.25">
      <c r="A47" s="46">
        <v>5</v>
      </c>
      <c r="B47" s="84" t="s">
        <v>90</v>
      </c>
      <c r="C47" s="49"/>
      <c r="D47" s="49"/>
      <c r="E47" s="49"/>
      <c r="F47" s="49"/>
      <c r="G47" s="49"/>
      <c r="H47" s="47" t="s">
        <v>89</v>
      </c>
      <c r="I47" s="86">
        <f>I36</f>
        <v>0</v>
      </c>
      <c r="J47" s="50"/>
      <c r="K47" s="79" t="s">
        <v>64</v>
      </c>
    </row>
    <row r="48" spans="1:11" ht="11.25">
      <c r="A48" s="70"/>
      <c r="B48" s="52" t="s">
        <v>16</v>
      </c>
      <c r="C48" s="52" t="s">
        <v>16</v>
      </c>
      <c r="D48" s="52" t="s">
        <v>12</v>
      </c>
      <c r="E48" s="52" t="s">
        <v>17</v>
      </c>
      <c r="F48" s="52" t="s">
        <v>3</v>
      </c>
      <c r="G48" s="52" t="s">
        <v>4</v>
      </c>
      <c r="H48" s="52" t="s">
        <v>18</v>
      </c>
      <c r="I48" s="53" t="s">
        <v>19</v>
      </c>
      <c r="J48" s="54"/>
      <c r="K48" s="79" t="s">
        <v>91</v>
      </c>
    </row>
    <row r="49" spans="1:10" ht="11.25">
      <c r="A49" s="71"/>
      <c r="B49" s="56" t="s">
        <v>20</v>
      </c>
      <c r="C49" s="56" t="s">
        <v>12</v>
      </c>
      <c r="D49" s="56" t="s">
        <v>21</v>
      </c>
      <c r="E49" s="56" t="s">
        <v>22</v>
      </c>
      <c r="F49" s="56" t="s">
        <v>7</v>
      </c>
      <c r="G49" s="56" t="s">
        <v>8</v>
      </c>
      <c r="H49" s="56" t="s">
        <v>23</v>
      </c>
      <c r="I49" s="57" t="s">
        <v>24</v>
      </c>
      <c r="J49" s="54"/>
    </row>
    <row r="50" spans="1:10" ht="11.25">
      <c r="A50" s="58">
        <v>51</v>
      </c>
      <c r="B50" s="59"/>
      <c r="C50" s="60">
        <f aca="true" t="shared" si="20" ref="C50:C55">B50*0.0254</f>
        <v>0</v>
      </c>
      <c r="D50" s="59"/>
      <c r="E50" s="60">
        <f aca="true" t="shared" si="21" ref="E50:E55">C50*9.81*D50</f>
        <v>0</v>
      </c>
      <c r="F50" s="61"/>
      <c r="G50" s="60">
        <f aca="true" t="shared" si="22" ref="G50:G55">F50/60</f>
        <v>0</v>
      </c>
      <c r="H50" s="60">
        <f aca="true" t="shared" si="23" ref="H50:H55">2*3.1416*G50</f>
        <v>0</v>
      </c>
      <c r="I50" s="60">
        <f aca="true" t="shared" si="24" ref="I50:I55">E50*H50</f>
        <v>0</v>
      </c>
      <c r="J50" s="54"/>
    </row>
    <row r="51" spans="1:10" ht="11.25">
      <c r="A51" s="58">
        <f>A50+1</f>
        <v>52</v>
      </c>
      <c r="B51" s="59"/>
      <c r="C51" s="60">
        <f t="shared" si="20"/>
        <v>0</v>
      </c>
      <c r="D51" s="59"/>
      <c r="E51" s="60">
        <f t="shared" si="21"/>
        <v>0</v>
      </c>
      <c r="F51" s="61"/>
      <c r="G51" s="60">
        <f t="shared" si="22"/>
        <v>0</v>
      </c>
      <c r="H51" s="60">
        <f t="shared" si="23"/>
        <v>0</v>
      </c>
      <c r="I51" s="60">
        <f t="shared" si="24"/>
        <v>0</v>
      </c>
      <c r="J51" s="54"/>
    </row>
    <row r="52" spans="1:10" ht="11.25">
      <c r="A52" s="58">
        <f>A51+1</f>
        <v>53</v>
      </c>
      <c r="B52" s="59"/>
      <c r="C52" s="60">
        <f t="shared" si="20"/>
        <v>0</v>
      </c>
      <c r="D52" s="59"/>
      <c r="E52" s="60">
        <f t="shared" si="21"/>
        <v>0</v>
      </c>
      <c r="F52" s="61"/>
      <c r="G52" s="60">
        <f t="shared" si="22"/>
        <v>0</v>
      </c>
      <c r="H52" s="60">
        <f t="shared" si="23"/>
        <v>0</v>
      </c>
      <c r="I52" s="60">
        <f t="shared" si="24"/>
        <v>0</v>
      </c>
      <c r="J52" s="54"/>
    </row>
    <row r="53" spans="1:10" ht="11.25">
      <c r="A53" s="58">
        <f>A52+1</f>
        <v>54</v>
      </c>
      <c r="B53" s="59"/>
      <c r="C53" s="60">
        <f t="shared" si="20"/>
        <v>0</v>
      </c>
      <c r="D53" s="59"/>
      <c r="E53" s="60">
        <f t="shared" si="21"/>
        <v>0</v>
      </c>
      <c r="F53" s="61"/>
      <c r="G53" s="60">
        <f t="shared" si="22"/>
        <v>0</v>
      </c>
      <c r="H53" s="60">
        <f t="shared" si="23"/>
        <v>0</v>
      </c>
      <c r="I53" s="60">
        <f t="shared" si="24"/>
        <v>0</v>
      </c>
      <c r="J53" s="54"/>
    </row>
    <row r="54" spans="1:10" ht="11.25">
      <c r="A54" s="58">
        <f>A53+1</f>
        <v>55</v>
      </c>
      <c r="B54" s="59"/>
      <c r="C54" s="60">
        <f t="shared" si="20"/>
        <v>0</v>
      </c>
      <c r="D54" s="59"/>
      <c r="E54" s="60">
        <f t="shared" si="21"/>
        <v>0</v>
      </c>
      <c r="F54" s="61"/>
      <c r="G54" s="60">
        <f t="shared" si="22"/>
        <v>0</v>
      </c>
      <c r="H54" s="60">
        <f t="shared" si="23"/>
        <v>0</v>
      </c>
      <c r="I54" s="60">
        <f t="shared" si="24"/>
        <v>0</v>
      </c>
      <c r="J54" s="54"/>
    </row>
    <row r="55" spans="1:10" ht="12" thickBot="1">
      <c r="A55" s="62">
        <f>A54+1</f>
        <v>56</v>
      </c>
      <c r="B55" s="63"/>
      <c r="C55" s="64">
        <f t="shared" si="20"/>
        <v>0</v>
      </c>
      <c r="D55" s="63"/>
      <c r="E55" s="64">
        <f t="shared" si="21"/>
        <v>0</v>
      </c>
      <c r="F55" s="65"/>
      <c r="G55" s="64">
        <f t="shared" si="22"/>
        <v>0</v>
      </c>
      <c r="H55" s="64">
        <f t="shared" si="23"/>
        <v>0</v>
      </c>
      <c r="I55" s="64">
        <f t="shared" si="24"/>
        <v>0</v>
      </c>
      <c r="J55" s="66"/>
    </row>
  </sheetData>
  <sheetProtection sheet="1" objects="1" scenarios="1"/>
  <printOptions gridLines="1"/>
  <pageMargins left="0.7874015748031497" right="0.3937007874015748" top="0.3937007874015748" bottom="0.3937007874015748" header="0" footer="0.5905511811023623"/>
  <pageSetup horizontalDpi="300" verticalDpi="300" orientation="portrait" paperSize="9" r:id="rId1"/>
  <headerFooter alignWithMargins="0">
    <oddFooter>&amp;C&amp;F  -  &amp;A&amp;R&amp;P(&amp;N)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63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3.7109375" style="45" customWidth="1"/>
    <col min="2" max="16384" width="9.140625" style="45" customWidth="1"/>
  </cols>
  <sheetData>
    <row r="1" ht="11.25">
      <c r="A1" s="79" t="s">
        <v>73</v>
      </c>
    </row>
    <row r="3" spans="1:7" ht="11.25">
      <c r="A3" s="79" t="s">
        <v>92</v>
      </c>
      <c r="G3" s="79" t="s">
        <v>93</v>
      </c>
    </row>
    <row r="4" ht="11.25">
      <c r="G4" s="79" t="s">
        <v>59</v>
      </c>
    </row>
    <row r="5" spans="7:8" ht="11.25">
      <c r="G5" s="110" t="s">
        <v>25</v>
      </c>
      <c r="H5" s="45" t="s">
        <v>99</v>
      </c>
    </row>
    <row r="6" spans="2:8" ht="11.25">
      <c r="B6" s="79" t="s">
        <v>105</v>
      </c>
      <c r="G6" s="110" t="s">
        <v>27</v>
      </c>
      <c r="H6" s="45" t="s">
        <v>100</v>
      </c>
    </row>
    <row r="7" spans="2:8" ht="11.25">
      <c r="B7" s="111" t="s">
        <v>25</v>
      </c>
      <c r="C7" s="72"/>
      <c r="D7" s="45" t="s">
        <v>12</v>
      </c>
      <c r="G7" s="110" t="s">
        <v>29</v>
      </c>
      <c r="H7" s="45" t="s">
        <v>98</v>
      </c>
    </row>
    <row r="8" spans="2:8" ht="11.25">
      <c r="B8" s="111" t="s">
        <v>27</v>
      </c>
      <c r="C8" s="73"/>
      <c r="D8" s="45" t="s">
        <v>12</v>
      </c>
      <c r="E8" s="111" t="s">
        <v>28</v>
      </c>
      <c r="F8" s="112" t="e">
        <f>C8/C7</f>
        <v>#DIV/0!</v>
      </c>
      <c r="G8" s="110" t="s">
        <v>31</v>
      </c>
      <c r="H8" s="45" t="s">
        <v>101</v>
      </c>
    </row>
    <row r="9" spans="2:8" ht="11.25">
      <c r="B9" s="111" t="s">
        <v>29</v>
      </c>
      <c r="C9" s="72"/>
      <c r="D9" s="45" t="s">
        <v>12</v>
      </c>
      <c r="E9" s="111" t="s">
        <v>30</v>
      </c>
      <c r="F9" s="112" t="e">
        <f>C9/C7</f>
        <v>#DIV/0!</v>
      </c>
      <c r="G9" s="110" t="s">
        <v>39</v>
      </c>
      <c r="H9" s="45" t="s">
        <v>102</v>
      </c>
    </row>
    <row r="10" spans="2:8" ht="11.25">
      <c r="B10" s="111" t="s">
        <v>31</v>
      </c>
      <c r="C10" s="72"/>
      <c r="D10" s="45" t="s">
        <v>12</v>
      </c>
      <c r="E10" s="111" t="s">
        <v>32</v>
      </c>
      <c r="F10" s="112" t="e">
        <f>C10/C7</f>
        <v>#DIV/0!</v>
      </c>
      <c r="G10" s="110" t="s">
        <v>41</v>
      </c>
      <c r="H10" s="45" t="s">
        <v>103</v>
      </c>
    </row>
    <row r="11" spans="2:8" ht="11.25">
      <c r="B11" s="111" t="s">
        <v>26</v>
      </c>
      <c r="C11" s="112">
        <f>3.1416*(C7/2)^2*C9</f>
        <v>0</v>
      </c>
      <c r="D11" s="45" t="s">
        <v>57</v>
      </c>
      <c r="F11" s="112"/>
      <c r="G11" s="110" t="s">
        <v>42</v>
      </c>
      <c r="H11" s="45" t="s">
        <v>104</v>
      </c>
    </row>
    <row r="13" spans="2:5" ht="12.75">
      <c r="B13" s="79" t="s">
        <v>94</v>
      </c>
      <c r="C13" s="113" t="s">
        <v>33</v>
      </c>
      <c r="D13" s="158" t="s">
        <v>95</v>
      </c>
      <c r="E13" s="158" t="s">
        <v>96</v>
      </c>
    </row>
    <row r="14" spans="3:5" ht="11.25">
      <c r="C14" s="114" t="s">
        <v>34</v>
      </c>
      <c r="D14" s="114" t="s">
        <v>58</v>
      </c>
      <c r="E14" s="114" t="s">
        <v>10</v>
      </c>
    </row>
    <row r="15" spans="3:5" ht="11.25">
      <c r="C15" s="75"/>
      <c r="D15" s="75"/>
      <c r="E15" s="76"/>
    </row>
    <row r="16" ht="11.25">
      <c r="C16" s="111"/>
    </row>
    <row r="19" spans="1:9" ht="12" thickBot="1">
      <c r="A19" s="44"/>
      <c r="B19" s="44"/>
      <c r="C19" s="44"/>
      <c r="D19" s="44"/>
      <c r="E19" s="44"/>
      <c r="F19" s="44"/>
      <c r="G19" s="44"/>
      <c r="H19" s="44"/>
      <c r="I19" s="44"/>
    </row>
    <row r="20" spans="1:9" ht="11.25">
      <c r="A20" s="46">
        <v>1</v>
      </c>
      <c r="B20" s="86" t="s">
        <v>88</v>
      </c>
      <c r="C20" s="49"/>
      <c r="D20" s="49"/>
      <c r="E20" s="49"/>
      <c r="F20" s="47" t="s">
        <v>97</v>
      </c>
      <c r="G20" s="84">
        <f>Power!I6</f>
        <v>0</v>
      </c>
      <c r="H20" s="49"/>
      <c r="I20" s="115"/>
    </row>
    <row r="21" spans="1:9" ht="11.25">
      <c r="A21" s="51"/>
      <c r="B21" s="52" t="s">
        <v>4</v>
      </c>
      <c r="C21" s="88" t="s">
        <v>19</v>
      </c>
      <c r="D21" s="52" t="s">
        <v>35</v>
      </c>
      <c r="E21" s="52" t="s">
        <v>36</v>
      </c>
      <c r="F21" s="52" t="s">
        <v>37</v>
      </c>
      <c r="G21" s="53" t="s">
        <v>38</v>
      </c>
      <c r="H21" s="116" t="s">
        <v>39</v>
      </c>
      <c r="I21" s="77"/>
    </row>
    <row r="22" spans="1:9" ht="11.25">
      <c r="A22" s="117"/>
      <c r="B22" s="118" t="s">
        <v>8</v>
      </c>
      <c r="C22" s="119" t="s">
        <v>24</v>
      </c>
      <c r="D22" s="118" t="s">
        <v>63</v>
      </c>
      <c r="E22" s="118"/>
      <c r="F22" s="118"/>
      <c r="G22" s="120"/>
      <c r="H22" s="116" t="s">
        <v>41</v>
      </c>
      <c r="I22" s="77"/>
    </row>
    <row r="23" spans="1:9" ht="11.25">
      <c r="A23" s="121">
        <v>11</v>
      </c>
      <c r="B23" s="122">
        <f>Power!G9</f>
        <v>0</v>
      </c>
      <c r="C23" s="123">
        <f>Power!I9</f>
        <v>0</v>
      </c>
      <c r="D23" s="122" t="e">
        <f aca="true" t="shared" si="0" ref="D23:D28">C23/$C$11</f>
        <v>#DIV/0!</v>
      </c>
      <c r="E23" s="124" t="e">
        <f aca="true" t="shared" si="1" ref="E23:E28">C23/B23^3/$I$21^5/roo</f>
        <v>#DIV/0!</v>
      </c>
      <c r="F23" s="124" t="e">
        <f aca="true" t="shared" si="2" ref="F23:F28">B23*$I$21^2*roo/eta</f>
        <v>#DIV/0!</v>
      </c>
      <c r="G23" s="125">
        <f aca="true" t="shared" si="3" ref="G23:G28">B23^2*$I$21/9.81</f>
        <v>0</v>
      </c>
      <c r="H23" s="116" t="s">
        <v>42</v>
      </c>
      <c r="I23" s="77"/>
    </row>
    <row r="24" spans="1:9" ht="11.25">
      <c r="A24" s="58">
        <f>A23+1</f>
        <v>12</v>
      </c>
      <c r="B24" s="126">
        <f>Power!G10</f>
        <v>0</v>
      </c>
      <c r="C24" s="127">
        <f>Power!I10</f>
        <v>0</v>
      </c>
      <c r="D24" s="126" t="e">
        <f t="shared" si="0"/>
        <v>#DIV/0!</v>
      </c>
      <c r="E24" s="128" t="e">
        <f t="shared" si="1"/>
        <v>#DIV/0!</v>
      </c>
      <c r="F24" s="128" t="e">
        <f t="shared" si="2"/>
        <v>#DIV/0!</v>
      </c>
      <c r="G24" s="129">
        <f t="shared" si="3"/>
        <v>0</v>
      </c>
      <c r="H24" s="116" t="s">
        <v>60</v>
      </c>
      <c r="I24" s="130" t="e">
        <f>I21/C7</f>
        <v>#DIV/0!</v>
      </c>
    </row>
    <row r="25" spans="1:9" ht="11.25">
      <c r="A25" s="58">
        <f>A24+1</f>
        <v>13</v>
      </c>
      <c r="B25" s="126">
        <f>Power!G11</f>
        <v>0</v>
      </c>
      <c r="C25" s="127">
        <f>Power!I11</f>
        <v>0</v>
      </c>
      <c r="D25" s="126" t="e">
        <f t="shared" si="0"/>
        <v>#DIV/0!</v>
      </c>
      <c r="E25" s="128" t="e">
        <f t="shared" si="1"/>
        <v>#DIV/0!</v>
      </c>
      <c r="F25" s="128" t="e">
        <f t="shared" si="2"/>
        <v>#DIV/0!</v>
      </c>
      <c r="G25" s="129">
        <f t="shared" si="3"/>
        <v>0</v>
      </c>
      <c r="H25" s="116" t="s">
        <v>61</v>
      </c>
      <c r="I25" s="130" t="e">
        <f>I22/I21</f>
        <v>#DIV/0!</v>
      </c>
    </row>
    <row r="26" spans="1:9" ht="11.25">
      <c r="A26" s="58">
        <f>A25+1</f>
        <v>14</v>
      </c>
      <c r="B26" s="126">
        <f>Power!G12</f>
        <v>0</v>
      </c>
      <c r="C26" s="127">
        <f>Power!I12</f>
        <v>0</v>
      </c>
      <c r="D26" s="126" t="e">
        <f t="shared" si="0"/>
        <v>#DIV/0!</v>
      </c>
      <c r="E26" s="128" t="e">
        <f t="shared" si="1"/>
        <v>#DIV/0!</v>
      </c>
      <c r="F26" s="128" t="e">
        <f t="shared" si="2"/>
        <v>#DIV/0!</v>
      </c>
      <c r="G26" s="129">
        <f t="shared" si="3"/>
        <v>0</v>
      </c>
      <c r="H26" s="116" t="s">
        <v>62</v>
      </c>
      <c r="I26" s="130" t="e">
        <f>I23/I21</f>
        <v>#DIV/0!</v>
      </c>
    </row>
    <row r="27" spans="1:9" ht="11.25">
      <c r="A27" s="58">
        <f>A26+1</f>
        <v>15</v>
      </c>
      <c r="B27" s="126">
        <f>Power!G13</f>
        <v>0</v>
      </c>
      <c r="C27" s="127">
        <f>Power!I13</f>
        <v>0</v>
      </c>
      <c r="D27" s="126" t="e">
        <f t="shared" si="0"/>
        <v>#DIV/0!</v>
      </c>
      <c r="E27" s="128" t="e">
        <f t="shared" si="1"/>
        <v>#DIV/0!</v>
      </c>
      <c r="F27" s="128" t="e">
        <f t="shared" si="2"/>
        <v>#DIV/0!</v>
      </c>
      <c r="G27" s="129">
        <f t="shared" si="3"/>
        <v>0</v>
      </c>
      <c r="H27" s="69"/>
      <c r="I27" s="54"/>
    </row>
    <row r="28" spans="1:9" ht="12" thickBot="1">
      <c r="A28" s="62">
        <f>A27+1</f>
        <v>16</v>
      </c>
      <c r="B28" s="131">
        <f>Power!G14</f>
        <v>0</v>
      </c>
      <c r="C28" s="132">
        <f>Power!I14</f>
        <v>0</v>
      </c>
      <c r="D28" s="131" t="e">
        <f t="shared" si="0"/>
        <v>#DIV/0!</v>
      </c>
      <c r="E28" s="133" t="e">
        <f t="shared" si="1"/>
        <v>#DIV/0!</v>
      </c>
      <c r="F28" s="133" t="e">
        <f t="shared" si="2"/>
        <v>#DIV/0!</v>
      </c>
      <c r="G28" s="134">
        <f t="shared" si="3"/>
        <v>0</v>
      </c>
      <c r="H28" s="44"/>
      <c r="I28" s="66"/>
    </row>
    <row r="29" spans="1:9" ht="12" thickBot="1">
      <c r="A29" s="67"/>
      <c r="B29" s="135"/>
      <c r="C29" s="69"/>
      <c r="D29" s="69"/>
      <c r="E29" s="126"/>
      <c r="F29" s="69"/>
      <c r="G29" s="69"/>
      <c r="H29" s="69"/>
      <c r="I29" s="69"/>
    </row>
    <row r="30" spans="1:9" ht="11.25">
      <c r="A30" s="46">
        <v>2</v>
      </c>
      <c r="B30" s="86" t="s">
        <v>88</v>
      </c>
      <c r="C30" s="49"/>
      <c r="D30" s="49"/>
      <c r="E30" s="49"/>
      <c r="F30" s="47" t="s">
        <v>97</v>
      </c>
      <c r="G30" s="84">
        <f>Power!I16</f>
        <v>0</v>
      </c>
      <c r="H30" s="49"/>
      <c r="I30" s="115"/>
    </row>
    <row r="31" spans="1:9" ht="11.25">
      <c r="A31" s="51"/>
      <c r="B31" s="52" t="s">
        <v>4</v>
      </c>
      <c r="C31" s="88" t="s">
        <v>19</v>
      </c>
      <c r="D31" s="52" t="s">
        <v>35</v>
      </c>
      <c r="E31" s="52" t="s">
        <v>36</v>
      </c>
      <c r="F31" s="52" t="s">
        <v>37</v>
      </c>
      <c r="G31" s="53" t="s">
        <v>38</v>
      </c>
      <c r="H31" s="116" t="s">
        <v>39</v>
      </c>
      <c r="I31" s="77"/>
    </row>
    <row r="32" spans="1:9" ht="11.25">
      <c r="A32" s="55"/>
      <c r="B32" s="56" t="s">
        <v>8</v>
      </c>
      <c r="C32" s="89" t="s">
        <v>24</v>
      </c>
      <c r="D32" s="56" t="s">
        <v>63</v>
      </c>
      <c r="E32" s="56"/>
      <c r="F32" s="56"/>
      <c r="G32" s="57"/>
      <c r="H32" s="116" t="s">
        <v>41</v>
      </c>
      <c r="I32" s="77"/>
    </row>
    <row r="33" spans="1:9" ht="11.25">
      <c r="A33" s="121">
        <v>21</v>
      </c>
      <c r="B33" s="122">
        <f>Power!G19</f>
        <v>0</v>
      </c>
      <c r="C33" s="123">
        <f>Power!I19</f>
        <v>0</v>
      </c>
      <c r="D33" s="122" t="e">
        <f aca="true" t="shared" si="4" ref="D33:D38">C33/$C$11</f>
        <v>#DIV/0!</v>
      </c>
      <c r="E33" s="128" t="e">
        <f aca="true" t="shared" si="5" ref="E33:E38">C33/B33^3/$I$31^5/roo</f>
        <v>#DIV/0!</v>
      </c>
      <c r="F33" s="124" t="e">
        <f aca="true" t="shared" si="6" ref="F33:F38">B33*$I$31^2*roo/eta</f>
        <v>#DIV/0!</v>
      </c>
      <c r="G33" s="125">
        <f aca="true" t="shared" si="7" ref="G33:G38">B33^2*$I$31/9.81</f>
        <v>0</v>
      </c>
      <c r="H33" s="116" t="s">
        <v>42</v>
      </c>
      <c r="I33" s="77"/>
    </row>
    <row r="34" spans="1:9" ht="11.25">
      <c r="A34" s="58">
        <f>A33+1</f>
        <v>22</v>
      </c>
      <c r="B34" s="126">
        <f>Power!G20</f>
        <v>0</v>
      </c>
      <c r="C34" s="127">
        <f>Power!I20</f>
        <v>0</v>
      </c>
      <c r="D34" s="126" t="e">
        <f t="shared" si="4"/>
        <v>#DIV/0!</v>
      </c>
      <c r="E34" s="128" t="e">
        <f t="shared" si="5"/>
        <v>#DIV/0!</v>
      </c>
      <c r="F34" s="128" t="e">
        <f t="shared" si="6"/>
        <v>#DIV/0!</v>
      </c>
      <c r="G34" s="129">
        <f t="shared" si="7"/>
        <v>0</v>
      </c>
      <c r="H34" s="116" t="s">
        <v>43</v>
      </c>
      <c r="I34" s="130" t="e">
        <f>I31/C7</f>
        <v>#DIV/0!</v>
      </c>
    </row>
    <row r="35" spans="1:9" ht="11.25">
      <c r="A35" s="58">
        <f>A34+1</f>
        <v>23</v>
      </c>
      <c r="B35" s="126">
        <f>Power!G21</f>
        <v>0</v>
      </c>
      <c r="C35" s="127">
        <f>Power!I21</f>
        <v>0</v>
      </c>
      <c r="D35" s="126" t="e">
        <f t="shared" si="4"/>
        <v>#DIV/0!</v>
      </c>
      <c r="E35" s="128" t="e">
        <f t="shared" si="5"/>
        <v>#DIV/0!</v>
      </c>
      <c r="F35" s="128" t="e">
        <f t="shared" si="6"/>
        <v>#DIV/0!</v>
      </c>
      <c r="G35" s="129">
        <f t="shared" si="7"/>
        <v>0</v>
      </c>
      <c r="H35" s="116" t="s">
        <v>44</v>
      </c>
      <c r="I35" s="130" t="e">
        <f>I32/I31</f>
        <v>#DIV/0!</v>
      </c>
    </row>
    <row r="36" spans="1:9" ht="11.25">
      <c r="A36" s="58">
        <f>A35+1</f>
        <v>24</v>
      </c>
      <c r="B36" s="126">
        <f>Power!G22</f>
        <v>0</v>
      </c>
      <c r="C36" s="127">
        <f>Power!I22</f>
        <v>0</v>
      </c>
      <c r="D36" s="126" t="e">
        <f t="shared" si="4"/>
        <v>#DIV/0!</v>
      </c>
      <c r="E36" s="128" t="e">
        <f t="shared" si="5"/>
        <v>#DIV/0!</v>
      </c>
      <c r="F36" s="128" t="e">
        <f t="shared" si="6"/>
        <v>#DIV/0!</v>
      </c>
      <c r="G36" s="129">
        <f t="shared" si="7"/>
        <v>0</v>
      </c>
      <c r="H36" s="116" t="s">
        <v>45</v>
      </c>
      <c r="I36" s="130" t="e">
        <f>I33/I31</f>
        <v>#DIV/0!</v>
      </c>
    </row>
    <row r="37" spans="1:9" ht="11.25">
      <c r="A37" s="58">
        <f>A36+1</f>
        <v>25</v>
      </c>
      <c r="B37" s="126">
        <f>Power!G23</f>
        <v>0</v>
      </c>
      <c r="C37" s="127">
        <f>Power!I23</f>
        <v>0</v>
      </c>
      <c r="D37" s="126" t="e">
        <f t="shared" si="4"/>
        <v>#DIV/0!</v>
      </c>
      <c r="E37" s="128" t="e">
        <f t="shared" si="5"/>
        <v>#DIV/0!</v>
      </c>
      <c r="F37" s="128" t="e">
        <f t="shared" si="6"/>
        <v>#DIV/0!</v>
      </c>
      <c r="G37" s="129">
        <f t="shared" si="7"/>
        <v>0</v>
      </c>
      <c r="H37" s="69"/>
      <c r="I37" s="54"/>
    </row>
    <row r="38" spans="1:9" ht="12" thickBot="1">
      <c r="A38" s="62">
        <f>A37+1</f>
        <v>26</v>
      </c>
      <c r="B38" s="131">
        <f>Power!G24</f>
        <v>0</v>
      </c>
      <c r="C38" s="132">
        <f>Power!I24</f>
        <v>0</v>
      </c>
      <c r="D38" s="131" t="e">
        <f t="shared" si="4"/>
        <v>#DIV/0!</v>
      </c>
      <c r="E38" s="133" t="e">
        <f t="shared" si="5"/>
        <v>#DIV/0!</v>
      </c>
      <c r="F38" s="133" t="e">
        <f t="shared" si="6"/>
        <v>#DIV/0!</v>
      </c>
      <c r="G38" s="134">
        <f t="shared" si="7"/>
        <v>0</v>
      </c>
      <c r="H38" s="44"/>
      <c r="I38" s="66"/>
    </row>
    <row r="39" spans="1:3" ht="12" thickBot="1">
      <c r="A39" s="69"/>
      <c r="B39" s="135"/>
      <c r="C39" s="69"/>
    </row>
    <row r="40" spans="1:9" ht="11.25">
      <c r="A40" s="46">
        <v>3</v>
      </c>
      <c r="B40" s="86" t="s">
        <v>88</v>
      </c>
      <c r="C40" s="49"/>
      <c r="D40" s="49"/>
      <c r="E40" s="49"/>
      <c r="F40" s="47" t="s">
        <v>97</v>
      </c>
      <c r="G40" s="84">
        <f>Power!I26</f>
        <v>0</v>
      </c>
      <c r="H40" s="49"/>
      <c r="I40" s="115"/>
    </row>
    <row r="41" spans="1:9" ht="11.25">
      <c r="A41" s="51"/>
      <c r="B41" s="52" t="s">
        <v>4</v>
      </c>
      <c r="C41" s="88" t="s">
        <v>19</v>
      </c>
      <c r="D41" s="52" t="s">
        <v>35</v>
      </c>
      <c r="E41" s="52" t="s">
        <v>36</v>
      </c>
      <c r="F41" s="52" t="s">
        <v>37</v>
      </c>
      <c r="G41" s="53" t="s">
        <v>38</v>
      </c>
      <c r="H41" s="116" t="s">
        <v>39</v>
      </c>
      <c r="I41" s="77"/>
    </row>
    <row r="42" spans="1:9" ht="11.25">
      <c r="A42" s="55"/>
      <c r="B42" s="56" t="s">
        <v>8</v>
      </c>
      <c r="C42" s="89" t="s">
        <v>24</v>
      </c>
      <c r="D42" s="56" t="s">
        <v>63</v>
      </c>
      <c r="E42" s="56"/>
      <c r="F42" s="56"/>
      <c r="G42" s="57"/>
      <c r="H42" s="116" t="s">
        <v>41</v>
      </c>
      <c r="I42" s="77"/>
    </row>
    <row r="43" spans="1:9" ht="11.25">
      <c r="A43" s="121">
        <v>31</v>
      </c>
      <c r="B43" s="122">
        <f>Power!G29</f>
        <v>0</v>
      </c>
      <c r="C43" s="123">
        <f>Power!I29</f>
        <v>0</v>
      </c>
      <c r="D43" s="122" t="e">
        <f aca="true" t="shared" si="8" ref="D43:D48">C43/$C$11</f>
        <v>#DIV/0!</v>
      </c>
      <c r="E43" s="128" t="e">
        <f aca="true" t="shared" si="9" ref="E43:E48">C43/B43^3/$I$41^5/roo</f>
        <v>#DIV/0!</v>
      </c>
      <c r="F43" s="124" t="e">
        <f aca="true" t="shared" si="10" ref="F43:F48">B43*$I$41^2*roo/eta</f>
        <v>#DIV/0!</v>
      </c>
      <c r="G43" s="125">
        <f aca="true" t="shared" si="11" ref="G43:G48">B43^2*$I$41/9.81</f>
        <v>0</v>
      </c>
      <c r="H43" s="116" t="s">
        <v>42</v>
      </c>
      <c r="I43" s="77"/>
    </row>
    <row r="44" spans="1:9" ht="11.25">
      <c r="A44" s="58">
        <f>A43+1</f>
        <v>32</v>
      </c>
      <c r="B44" s="126">
        <f>Power!G30</f>
        <v>0</v>
      </c>
      <c r="C44" s="127">
        <f>Power!I30</f>
        <v>0</v>
      </c>
      <c r="D44" s="126" t="e">
        <f t="shared" si="8"/>
        <v>#DIV/0!</v>
      </c>
      <c r="E44" s="128" t="e">
        <f t="shared" si="9"/>
        <v>#DIV/0!</v>
      </c>
      <c r="F44" s="128" t="e">
        <f t="shared" si="10"/>
        <v>#DIV/0!</v>
      </c>
      <c r="G44" s="129">
        <f t="shared" si="11"/>
        <v>0</v>
      </c>
      <c r="H44" s="116" t="s">
        <v>43</v>
      </c>
      <c r="I44" s="130"/>
    </row>
    <row r="45" spans="1:9" ht="11.25">
      <c r="A45" s="58">
        <f>A44+1</f>
        <v>33</v>
      </c>
      <c r="B45" s="126">
        <f>Power!G31</f>
        <v>0</v>
      </c>
      <c r="C45" s="127">
        <f>Power!I31</f>
        <v>0</v>
      </c>
      <c r="D45" s="126" t="e">
        <f t="shared" si="8"/>
        <v>#DIV/0!</v>
      </c>
      <c r="E45" s="128" t="e">
        <f t="shared" si="9"/>
        <v>#DIV/0!</v>
      </c>
      <c r="F45" s="128" t="e">
        <f t="shared" si="10"/>
        <v>#DIV/0!</v>
      </c>
      <c r="G45" s="129">
        <f t="shared" si="11"/>
        <v>0</v>
      </c>
      <c r="H45" s="116" t="s">
        <v>44</v>
      </c>
      <c r="I45" s="130" t="e">
        <f>I42/I41</f>
        <v>#DIV/0!</v>
      </c>
    </row>
    <row r="46" spans="1:9" ht="11.25">
      <c r="A46" s="58">
        <f>A45+1</f>
        <v>34</v>
      </c>
      <c r="B46" s="126">
        <f>Power!G32</f>
        <v>0</v>
      </c>
      <c r="C46" s="127">
        <f>Power!I32</f>
        <v>0</v>
      </c>
      <c r="D46" s="126" t="e">
        <f t="shared" si="8"/>
        <v>#DIV/0!</v>
      </c>
      <c r="E46" s="128" t="e">
        <f t="shared" si="9"/>
        <v>#DIV/0!</v>
      </c>
      <c r="F46" s="128" t="e">
        <f t="shared" si="10"/>
        <v>#DIV/0!</v>
      </c>
      <c r="G46" s="129">
        <f t="shared" si="11"/>
        <v>0</v>
      </c>
      <c r="H46" s="116" t="s">
        <v>45</v>
      </c>
      <c r="I46" s="130" t="e">
        <f>I43/I41</f>
        <v>#DIV/0!</v>
      </c>
    </row>
    <row r="47" spans="1:9" ht="11.25">
      <c r="A47" s="58">
        <f>A46+1</f>
        <v>35</v>
      </c>
      <c r="B47" s="126">
        <f>Power!G33</f>
        <v>0</v>
      </c>
      <c r="C47" s="127">
        <f>Power!I33</f>
        <v>0</v>
      </c>
      <c r="D47" s="126" t="e">
        <f t="shared" si="8"/>
        <v>#DIV/0!</v>
      </c>
      <c r="E47" s="128" t="e">
        <f t="shared" si="9"/>
        <v>#DIV/0!</v>
      </c>
      <c r="F47" s="128" t="e">
        <f t="shared" si="10"/>
        <v>#DIV/0!</v>
      </c>
      <c r="G47" s="129">
        <f t="shared" si="11"/>
        <v>0</v>
      </c>
      <c r="H47" s="69"/>
      <c r="I47" s="54"/>
    </row>
    <row r="48" spans="1:9" ht="12" thickBot="1">
      <c r="A48" s="62">
        <f>A47+1</f>
        <v>36</v>
      </c>
      <c r="B48" s="131">
        <f>Power!G34</f>
        <v>0</v>
      </c>
      <c r="C48" s="132">
        <f>Power!I34</f>
        <v>0</v>
      </c>
      <c r="D48" s="131" t="e">
        <f t="shared" si="8"/>
        <v>#DIV/0!</v>
      </c>
      <c r="E48" s="133" t="e">
        <f t="shared" si="9"/>
        <v>#DIV/0!</v>
      </c>
      <c r="F48" s="133" t="e">
        <f t="shared" si="10"/>
        <v>#DIV/0!</v>
      </c>
      <c r="G48" s="134">
        <f t="shared" si="11"/>
        <v>0</v>
      </c>
      <c r="H48" s="44"/>
      <c r="I48" s="66"/>
    </row>
    <row r="49" spans="1:3" ht="12" thickBot="1">
      <c r="A49" s="69"/>
      <c r="B49" s="135"/>
      <c r="C49" s="69"/>
    </row>
    <row r="50" spans="1:9" ht="11.25">
      <c r="A50" s="46">
        <v>4</v>
      </c>
      <c r="B50" s="86" t="s">
        <v>88</v>
      </c>
      <c r="C50" s="49"/>
      <c r="D50" s="49"/>
      <c r="E50" s="49"/>
      <c r="F50" s="47" t="s">
        <v>97</v>
      </c>
      <c r="G50" s="84">
        <f>Power!I36</f>
        <v>0</v>
      </c>
      <c r="H50" s="49"/>
      <c r="I50" s="115"/>
    </row>
    <row r="51" spans="1:9" ht="11.25">
      <c r="A51" s="51"/>
      <c r="B51" s="52" t="s">
        <v>4</v>
      </c>
      <c r="C51" s="88" t="s">
        <v>19</v>
      </c>
      <c r="D51" s="52" t="s">
        <v>35</v>
      </c>
      <c r="E51" s="52" t="s">
        <v>36</v>
      </c>
      <c r="F51" s="52" t="s">
        <v>37</v>
      </c>
      <c r="G51" s="53" t="s">
        <v>38</v>
      </c>
      <c r="H51" s="116" t="s">
        <v>39</v>
      </c>
      <c r="I51" s="77"/>
    </row>
    <row r="52" spans="1:9" ht="11.25">
      <c r="A52" s="55"/>
      <c r="B52" s="56" t="s">
        <v>8</v>
      </c>
      <c r="C52" s="89" t="s">
        <v>24</v>
      </c>
      <c r="D52" s="56" t="s">
        <v>63</v>
      </c>
      <c r="E52" s="56"/>
      <c r="F52" s="56"/>
      <c r="G52" s="57"/>
      <c r="H52" s="116" t="s">
        <v>41</v>
      </c>
      <c r="I52" s="77"/>
    </row>
    <row r="53" spans="1:9" ht="11.25">
      <c r="A53" s="58">
        <v>41</v>
      </c>
      <c r="B53" s="126">
        <f>Power!G39</f>
        <v>0</v>
      </c>
      <c r="C53" s="127">
        <f>Power!I39</f>
        <v>0</v>
      </c>
      <c r="D53" s="122" t="e">
        <f aca="true" t="shared" si="12" ref="D53:D58">C53/$C$11</f>
        <v>#DIV/0!</v>
      </c>
      <c r="E53" s="128" t="e">
        <f aca="true" t="shared" si="13" ref="E53:E58">C53/B53^3/$I$51^5/roo</f>
        <v>#DIV/0!</v>
      </c>
      <c r="F53" s="128" t="e">
        <f aca="true" t="shared" si="14" ref="F53:F58">B53*$I$51^2*roo/eta</f>
        <v>#DIV/0!</v>
      </c>
      <c r="G53" s="129">
        <f aca="true" t="shared" si="15" ref="G53:G58">B53^2*$I$51/9.81</f>
        <v>0</v>
      </c>
      <c r="H53" s="116" t="s">
        <v>42</v>
      </c>
      <c r="I53" s="77"/>
    </row>
    <row r="54" spans="1:9" ht="11.25">
      <c r="A54" s="58">
        <f>A53+1</f>
        <v>42</v>
      </c>
      <c r="B54" s="126">
        <f>Power!G40</f>
        <v>0</v>
      </c>
      <c r="C54" s="127">
        <f>Power!I40</f>
        <v>0</v>
      </c>
      <c r="D54" s="126" t="e">
        <f t="shared" si="12"/>
        <v>#DIV/0!</v>
      </c>
      <c r="E54" s="128" t="e">
        <f t="shared" si="13"/>
        <v>#DIV/0!</v>
      </c>
      <c r="F54" s="128" t="e">
        <f t="shared" si="14"/>
        <v>#DIV/0!</v>
      </c>
      <c r="G54" s="129">
        <f t="shared" si="15"/>
        <v>0</v>
      </c>
      <c r="H54" s="116" t="s">
        <v>43</v>
      </c>
      <c r="I54" s="130" t="e">
        <f>I51/C7</f>
        <v>#DIV/0!</v>
      </c>
    </row>
    <row r="55" spans="1:9" ht="11.25">
      <c r="A55" s="58">
        <f>A54+1</f>
        <v>43</v>
      </c>
      <c r="B55" s="126">
        <f>Power!G41</f>
        <v>0</v>
      </c>
      <c r="C55" s="127">
        <f>Power!I41</f>
        <v>0</v>
      </c>
      <c r="D55" s="126" t="e">
        <f t="shared" si="12"/>
        <v>#DIV/0!</v>
      </c>
      <c r="E55" s="128" t="e">
        <f t="shared" si="13"/>
        <v>#DIV/0!</v>
      </c>
      <c r="F55" s="128" t="e">
        <f t="shared" si="14"/>
        <v>#DIV/0!</v>
      </c>
      <c r="G55" s="129">
        <f t="shared" si="15"/>
        <v>0</v>
      </c>
      <c r="H55" s="116" t="s">
        <v>44</v>
      </c>
      <c r="I55" s="130" t="e">
        <f>I52/I51</f>
        <v>#DIV/0!</v>
      </c>
    </row>
    <row r="56" spans="1:9" ht="11.25">
      <c r="A56" s="58">
        <f>A55+1</f>
        <v>44</v>
      </c>
      <c r="B56" s="126">
        <f>Power!G42</f>
        <v>0</v>
      </c>
      <c r="C56" s="127">
        <f>Power!I42</f>
        <v>0</v>
      </c>
      <c r="D56" s="126" t="e">
        <f t="shared" si="12"/>
        <v>#DIV/0!</v>
      </c>
      <c r="E56" s="128" t="e">
        <f t="shared" si="13"/>
        <v>#DIV/0!</v>
      </c>
      <c r="F56" s="128" t="e">
        <f t="shared" si="14"/>
        <v>#DIV/0!</v>
      </c>
      <c r="G56" s="129">
        <f t="shared" si="15"/>
        <v>0</v>
      </c>
      <c r="H56" s="116" t="s">
        <v>45</v>
      </c>
      <c r="I56" s="130" t="e">
        <f>I53/I51</f>
        <v>#DIV/0!</v>
      </c>
    </row>
    <row r="57" spans="1:9" ht="11.25">
      <c r="A57" s="58">
        <f>A56+1</f>
        <v>45</v>
      </c>
      <c r="B57" s="126">
        <f>Power!G43</f>
        <v>0</v>
      </c>
      <c r="C57" s="127">
        <f>Power!I43</f>
        <v>0</v>
      </c>
      <c r="D57" s="126" t="e">
        <f t="shared" si="12"/>
        <v>#DIV/0!</v>
      </c>
      <c r="E57" s="128" t="e">
        <f t="shared" si="13"/>
        <v>#DIV/0!</v>
      </c>
      <c r="F57" s="128" t="e">
        <f t="shared" si="14"/>
        <v>#DIV/0!</v>
      </c>
      <c r="G57" s="129">
        <f t="shared" si="15"/>
        <v>0</v>
      </c>
      <c r="H57" s="69"/>
      <c r="I57" s="54"/>
    </row>
    <row r="58" spans="1:9" ht="12" thickBot="1">
      <c r="A58" s="62">
        <f>A57+1</f>
        <v>46</v>
      </c>
      <c r="B58" s="131">
        <f>Power!G44</f>
        <v>0</v>
      </c>
      <c r="C58" s="132">
        <f>Power!I44</f>
        <v>0</v>
      </c>
      <c r="D58" s="131" t="e">
        <f t="shared" si="12"/>
        <v>#DIV/0!</v>
      </c>
      <c r="E58" s="133" t="e">
        <f t="shared" si="13"/>
        <v>#DIV/0!</v>
      </c>
      <c r="F58" s="133" t="e">
        <f t="shared" si="14"/>
        <v>#DIV/0!</v>
      </c>
      <c r="G58" s="134">
        <f t="shared" si="15"/>
        <v>0</v>
      </c>
      <c r="H58" s="44"/>
      <c r="I58" s="66"/>
    </row>
    <row r="59" spans="1:3" ht="11.25">
      <c r="A59" s="69"/>
      <c r="B59" s="135"/>
      <c r="C59" s="69"/>
    </row>
    <row r="60" spans="1:3" ht="11.25">
      <c r="A60" s="69"/>
      <c r="B60" s="69"/>
      <c r="C60" s="69"/>
    </row>
    <row r="61" spans="1:3" ht="11.25">
      <c r="A61" s="69"/>
      <c r="B61" s="69"/>
      <c r="C61" s="69"/>
    </row>
    <row r="62" spans="1:3" ht="11.25">
      <c r="A62" s="69"/>
      <c r="B62" s="69"/>
      <c r="C62" s="69"/>
    </row>
    <row r="63" spans="1:3" ht="11.25">
      <c r="A63" s="69"/>
      <c r="B63" s="69"/>
      <c r="C63" s="69"/>
    </row>
  </sheetData>
  <sheetProtection sheet="1" objects="1" scenarios="1"/>
  <printOptions gridLines="1"/>
  <pageMargins left="0.7874015748031497" right="0.3937007874015748" top="0.3937007874015748" bottom="0.3937007874015748" header="0" footer="0.5905511811023623"/>
  <pageSetup horizontalDpi="300" verticalDpi="300" orientation="portrait" paperSize="9" r:id="rId1"/>
  <headerFooter alignWithMargins="0">
    <oddFooter>&amp;C&amp;F  -  &amp;A&amp;R&amp;P(&amp;N)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43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3.7109375" style="45" customWidth="1"/>
    <col min="2" max="16384" width="9.140625" style="45" customWidth="1"/>
  </cols>
  <sheetData>
    <row r="1" ht="11.25">
      <c r="A1" s="79" t="s">
        <v>73</v>
      </c>
    </row>
    <row r="3" spans="1:7" ht="11.25">
      <c r="A3" s="79" t="s">
        <v>107</v>
      </c>
      <c r="G3" s="79" t="s">
        <v>109</v>
      </c>
    </row>
    <row r="4" ht="11.25">
      <c r="G4" s="79"/>
    </row>
    <row r="5" spans="7:8" ht="11.25">
      <c r="G5" s="110" t="s">
        <v>25</v>
      </c>
      <c r="H5" s="45" t="s">
        <v>99</v>
      </c>
    </row>
    <row r="6" spans="2:8" ht="11.25">
      <c r="B6" s="79" t="s">
        <v>105</v>
      </c>
      <c r="G6" s="110" t="s">
        <v>27</v>
      </c>
      <c r="H6" s="45" t="s">
        <v>100</v>
      </c>
    </row>
    <row r="7" spans="2:8" ht="11.25">
      <c r="B7" s="111" t="s">
        <v>25</v>
      </c>
      <c r="C7" s="136">
        <f>Water!C7</f>
        <v>0</v>
      </c>
      <c r="D7" s="45" t="s">
        <v>12</v>
      </c>
      <c r="G7" s="110" t="s">
        <v>29</v>
      </c>
      <c r="H7" s="45" t="s">
        <v>98</v>
      </c>
    </row>
    <row r="8" spans="2:8" ht="11.25">
      <c r="B8" s="111" t="s">
        <v>27</v>
      </c>
      <c r="C8" s="136">
        <f>Water!C8</f>
        <v>0</v>
      </c>
      <c r="D8" s="45" t="s">
        <v>12</v>
      </c>
      <c r="E8" s="111" t="s">
        <v>28</v>
      </c>
      <c r="F8" s="112" t="e">
        <f>C8/C7</f>
        <v>#DIV/0!</v>
      </c>
      <c r="G8" s="110" t="s">
        <v>31</v>
      </c>
      <c r="H8" s="45" t="s">
        <v>101</v>
      </c>
    </row>
    <row r="9" spans="2:8" ht="11.25">
      <c r="B9" s="111" t="s">
        <v>29</v>
      </c>
      <c r="C9" s="136">
        <f>Water!C9</f>
        <v>0</v>
      </c>
      <c r="D9" s="45" t="s">
        <v>12</v>
      </c>
      <c r="E9" s="111" t="s">
        <v>30</v>
      </c>
      <c r="F9" s="112" t="e">
        <f>C9/C7</f>
        <v>#DIV/0!</v>
      </c>
      <c r="G9" s="110" t="s">
        <v>39</v>
      </c>
      <c r="H9" s="45" t="s">
        <v>102</v>
      </c>
    </row>
    <row r="10" spans="2:8" ht="11.25">
      <c r="B10" s="111" t="s">
        <v>31</v>
      </c>
      <c r="C10" s="136">
        <f>Water!C10</f>
        <v>0</v>
      </c>
      <c r="D10" s="45" t="s">
        <v>12</v>
      </c>
      <c r="E10" s="111" t="s">
        <v>32</v>
      </c>
      <c r="F10" s="112" t="e">
        <f>C10/C7</f>
        <v>#DIV/0!</v>
      </c>
      <c r="G10" s="110" t="s">
        <v>41</v>
      </c>
      <c r="H10" s="45" t="s">
        <v>103</v>
      </c>
    </row>
    <row r="11" spans="2:8" ht="11.25">
      <c r="B11" s="111" t="s">
        <v>26</v>
      </c>
      <c r="C11" s="112">
        <f>3.1416*(C7/2)^2*C9</f>
        <v>0</v>
      </c>
      <c r="D11" s="45" t="s">
        <v>57</v>
      </c>
      <c r="F11" s="112"/>
      <c r="G11" s="110" t="s">
        <v>42</v>
      </c>
      <c r="H11" s="45" t="s">
        <v>104</v>
      </c>
    </row>
    <row r="13" spans="2:5" ht="12.75">
      <c r="B13" s="79" t="s">
        <v>88</v>
      </c>
      <c r="C13" s="113"/>
      <c r="D13" s="158" t="s">
        <v>95</v>
      </c>
      <c r="E13" s="158" t="s">
        <v>96</v>
      </c>
    </row>
    <row r="14" spans="3:5" ht="11.25">
      <c r="C14" s="114"/>
      <c r="D14" s="114" t="s">
        <v>58</v>
      </c>
      <c r="E14" s="114" t="s">
        <v>10</v>
      </c>
    </row>
    <row r="15" spans="3:5" ht="11.25">
      <c r="C15" s="87"/>
      <c r="D15" s="87">
        <f>Water!D15</f>
        <v>0</v>
      </c>
      <c r="E15" s="87">
        <f>Water!E15</f>
        <v>0</v>
      </c>
    </row>
    <row r="17" spans="2:6" ht="12.75">
      <c r="B17" s="79" t="s">
        <v>106</v>
      </c>
      <c r="D17" s="158" t="s">
        <v>95</v>
      </c>
      <c r="E17" s="113" t="s">
        <v>49</v>
      </c>
      <c r="F17" s="113" t="s">
        <v>50</v>
      </c>
    </row>
    <row r="18" ht="11.25">
      <c r="D18" s="114" t="s">
        <v>58</v>
      </c>
    </row>
    <row r="19" spans="4:6" ht="11.25">
      <c r="D19" s="45">
        <f>Visco!E54</f>
        <v>1000</v>
      </c>
      <c r="E19" s="137">
        <f>n</f>
        <v>1.9999979059911819</v>
      </c>
      <c r="F19" s="138">
        <f>K</f>
        <v>0.15915533783341168</v>
      </c>
    </row>
    <row r="23" ht="12" thickBot="1">
      <c r="B23" s="79"/>
    </row>
    <row r="24" spans="1:9" ht="11.25">
      <c r="A24" s="46">
        <v>4</v>
      </c>
      <c r="B24" s="47"/>
      <c r="C24" s="49"/>
      <c r="D24" s="49"/>
      <c r="E24" s="49"/>
      <c r="F24" s="47" t="s">
        <v>89</v>
      </c>
      <c r="G24" s="49">
        <f>Power!D36</f>
        <v>0</v>
      </c>
      <c r="H24" s="49"/>
      <c r="I24" s="50" t="s">
        <v>94</v>
      </c>
    </row>
    <row r="25" spans="1:9" ht="11.25">
      <c r="A25" s="51"/>
      <c r="B25" s="52" t="s">
        <v>4</v>
      </c>
      <c r="C25" s="88" t="s">
        <v>19</v>
      </c>
      <c r="D25" s="52" t="s">
        <v>35</v>
      </c>
      <c r="E25" s="52" t="s">
        <v>36</v>
      </c>
      <c r="F25" s="52" t="s">
        <v>37</v>
      </c>
      <c r="G25" s="53" t="s">
        <v>38</v>
      </c>
      <c r="H25" s="116" t="s">
        <v>39</v>
      </c>
      <c r="I25" s="78">
        <f>Water!I51</f>
        <v>0</v>
      </c>
    </row>
    <row r="26" spans="1:9" ht="11.25">
      <c r="A26" s="55"/>
      <c r="B26" s="56" t="s">
        <v>8</v>
      </c>
      <c r="C26" s="89" t="s">
        <v>24</v>
      </c>
      <c r="D26" s="56" t="s">
        <v>40</v>
      </c>
      <c r="E26" s="56"/>
      <c r="F26" s="56"/>
      <c r="G26" s="57"/>
      <c r="H26" s="116" t="s">
        <v>41</v>
      </c>
      <c r="I26" s="78">
        <f>Water!I52</f>
        <v>0</v>
      </c>
    </row>
    <row r="27" spans="1:9" ht="11.25">
      <c r="A27" s="58">
        <v>41</v>
      </c>
      <c r="B27" s="126">
        <f>Power!G39</f>
        <v>0</v>
      </c>
      <c r="C27" s="126">
        <f>Power!I39</f>
        <v>0</v>
      </c>
      <c r="D27" s="128" t="e">
        <f aca="true" t="shared" si="0" ref="D27:D32">C27/$C$11</f>
        <v>#DIV/0!</v>
      </c>
      <c r="E27" s="126" t="e">
        <f>Water!E53</f>
        <v>#DIV/0!</v>
      </c>
      <c r="F27" s="126" t="e">
        <f>Water!F53</f>
        <v>#DIV/0!</v>
      </c>
      <c r="G27" s="126">
        <f>Water!G53</f>
        <v>0</v>
      </c>
      <c r="H27" s="116" t="s">
        <v>42</v>
      </c>
      <c r="I27" s="78">
        <f>Water!I53</f>
        <v>0</v>
      </c>
    </row>
    <row r="28" spans="1:9" ht="11.25">
      <c r="A28" s="58">
        <f>A27+1</f>
        <v>42</v>
      </c>
      <c r="B28" s="126">
        <f>Power!G40</f>
        <v>0</v>
      </c>
      <c r="C28" s="126">
        <f>Power!I40</f>
        <v>0</v>
      </c>
      <c r="D28" s="128" t="e">
        <f t="shared" si="0"/>
        <v>#DIV/0!</v>
      </c>
      <c r="E28" s="126" t="e">
        <f>Water!E54</f>
        <v>#DIV/0!</v>
      </c>
      <c r="F28" s="126" t="e">
        <f>Water!F54</f>
        <v>#DIV/0!</v>
      </c>
      <c r="G28" s="126">
        <f>Water!G54</f>
        <v>0</v>
      </c>
      <c r="H28" s="116" t="s">
        <v>43</v>
      </c>
      <c r="I28" s="130" t="e">
        <f>I25/C7</f>
        <v>#DIV/0!</v>
      </c>
    </row>
    <row r="29" spans="1:9" ht="11.25">
      <c r="A29" s="58">
        <f>A28+1</f>
        <v>43</v>
      </c>
      <c r="B29" s="126">
        <f>Power!G41</f>
        <v>0</v>
      </c>
      <c r="C29" s="126">
        <f>Power!I41</f>
        <v>0</v>
      </c>
      <c r="D29" s="128" t="e">
        <f t="shared" si="0"/>
        <v>#DIV/0!</v>
      </c>
      <c r="E29" s="126" t="e">
        <f>Water!E55</f>
        <v>#DIV/0!</v>
      </c>
      <c r="F29" s="126" t="e">
        <f>Water!F55</f>
        <v>#DIV/0!</v>
      </c>
      <c r="G29" s="126">
        <f>Water!G55</f>
        <v>0</v>
      </c>
      <c r="H29" s="116" t="s">
        <v>44</v>
      </c>
      <c r="I29" s="130" t="e">
        <f>I26/I25</f>
        <v>#DIV/0!</v>
      </c>
    </row>
    <row r="30" spans="1:9" ht="11.25">
      <c r="A30" s="58">
        <f>A29+1</f>
        <v>44</v>
      </c>
      <c r="B30" s="126">
        <f>Power!G42</f>
        <v>0</v>
      </c>
      <c r="C30" s="126">
        <f>Power!I42</f>
        <v>0</v>
      </c>
      <c r="D30" s="128" t="e">
        <f t="shared" si="0"/>
        <v>#DIV/0!</v>
      </c>
      <c r="E30" s="126" t="e">
        <f>Water!E56</f>
        <v>#DIV/0!</v>
      </c>
      <c r="F30" s="126" t="e">
        <f>Water!F56</f>
        <v>#DIV/0!</v>
      </c>
      <c r="G30" s="126">
        <f>Water!G56</f>
        <v>0</v>
      </c>
      <c r="H30" s="116" t="s">
        <v>45</v>
      </c>
      <c r="I30" s="130" t="e">
        <f>I27/I25</f>
        <v>#DIV/0!</v>
      </c>
    </row>
    <row r="31" spans="1:9" ht="11.25">
      <c r="A31" s="58">
        <f>A30+1</f>
        <v>45</v>
      </c>
      <c r="B31" s="126">
        <f>Power!G43</f>
        <v>0</v>
      </c>
      <c r="C31" s="126">
        <f>Power!I43</f>
        <v>0</v>
      </c>
      <c r="D31" s="128" t="e">
        <f t="shared" si="0"/>
        <v>#DIV/0!</v>
      </c>
      <c r="E31" s="126" t="e">
        <f>Water!E57</f>
        <v>#DIV/0!</v>
      </c>
      <c r="F31" s="126" t="e">
        <f>Water!F57</f>
        <v>#DIV/0!</v>
      </c>
      <c r="G31" s="126">
        <f>Water!G57</f>
        <v>0</v>
      </c>
      <c r="H31" s="69"/>
      <c r="I31" s="54"/>
    </row>
    <row r="32" spans="1:9" ht="12" thickBot="1">
      <c r="A32" s="62">
        <f>A31+1</f>
        <v>46</v>
      </c>
      <c r="B32" s="131">
        <f>Power!G44</f>
        <v>0</v>
      </c>
      <c r="C32" s="131">
        <f>Power!I44</f>
        <v>0</v>
      </c>
      <c r="D32" s="133" t="e">
        <f t="shared" si="0"/>
        <v>#DIV/0!</v>
      </c>
      <c r="E32" s="131" t="e">
        <f>Water!E58</f>
        <v>#DIV/0!</v>
      </c>
      <c r="F32" s="131" t="e">
        <f>Water!F58</f>
        <v>#DIV/0!</v>
      </c>
      <c r="G32" s="131">
        <f>Water!G58</f>
        <v>0</v>
      </c>
      <c r="H32" s="44"/>
      <c r="I32" s="66"/>
    </row>
    <row r="33" spans="1:9" ht="11.25">
      <c r="A33" s="67"/>
      <c r="B33" s="126"/>
      <c r="C33" s="126"/>
      <c r="D33" s="128"/>
      <c r="E33" s="126"/>
      <c r="F33" s="126"/>
      <c r="G33" s="126"/>
      <c r="H33" s="69"/>
      <c r="I33" s="69"/>
    </row>
    <row r="34" ht="12" thickBot="1"/>
    <row r="35" spans="1:9" ht="11.25">
      <c r="A35" s="46">
        <v>5</v>
      </c>
      <c r="B35" s="47"/>
      <c r="C35" s="49"/>
      <c r="D35" s="49"/>
      <c r="E35" s="49"/>
      <c r="F35" s="47" t="s">
        <v>89</v>
      </c>
      <c r="G35" s="139">
        <f>Power!D47</f>
        <v>0</v>
      </c>
      <c r="H35" s="49"/>
      <c r="I35" s="50" t="s">
        <v>108</v>
      </c>
    </row>
    <row r="36" spans="1:9" ht="11.25">
      <c r="A36" s="51"/>
      <c r="B36" s="52" t="s">
        <v>4</v>
      </c>
      <c r="C36" s="88" t="s">
        <v>19</v>
      </c>
      <c r="D36" s="52" t="s">
        <v>35</v>
      </c>
      <c r="E36" s="52" t="s">
        <v>36</v>
      </c>
      <c r="F36" s="52" t="s">
        <v>37</v>
      </c>
      <c r="G36" s="53" t="s">
        <v>38</v>
      </c>
      <c r="H36" s="116" t="s">
        <v>39</v>
      </c>
      <c r="I36" s="78">
        <f>Water!I51</f>
        <v>0</v>
      </c>
    </row>
    <row r="37" spans="1:9" ht="11.25">
      <c r="A37" s="55"/>
      <c r="B37" s="56" t="s">
        <v>8</v>
      </c>
      <c r="C37" s="89" t="s">
        <v>24</v>
      </c>
      <c r="D37" s="56" t="s">
        <v>40</v>
      </c>
      <c r="E37" s="56"/>
      <c r="F37" s="56"/>
      <c r="G37" s="57"/>
      <c r="H37" s="116" t="s">
        <v>41</v>
      </c>
      <c r="I37" s="78">
        <f>Water!I52</f>
        <v>0</v>
      </c>
    </row>
    <row r="38" spans="1:9" ht="11.25">
      <c r="A38" s="58">
        <v>51</v>
      </c>
      <c r="B38" s="126">
        <f>Power!G50</f>
        <v>0</v>
      </c>
      <c r="C38" s="127">
        <f>Power!I50</f>
        <v>0</v>
      </c>
      <c r="D38" s="128" t="e">
        <f aca="true" t="shared" si="1" ref="D38:D43">C38/$C$11</f>
        <v>#DIV/0!</v>
      </c>
      <c r="E38" s="128" t="e">
        <f aca="true" t="shared" si="2" ref="E38:E43">C38/B38^3/$I$36^5/$D$19</f>
        <v>#DIV/0!</v>
      </c>
      <c r="F38" s="128">
        <f aca="true" t="shared" si="3" ref="F38:F43">B38^(2-$E$19)*$I$36*roo/11^($E$19-1)/$F$19</f>
        <v>0</v>
      </c>
      <c r="G38" s="129">
        <f aca="true" t="shared" si="4" ref="G38:G43">B38^2*$I$36/9.81</f>
        <v>0</v>
      </c>
      <c r="H38" s="116" t="s">
        <v>42</v>
      </c>
      <c r="I38" s="78">
        <f>Water!I53</f>
        <v>0</v>
      </c>
    </row>
    <row r="39" spans="1:9" ht="11.25">
      <c r="A39" s="58">
        <f>A38+1</f>
        <v>52</v>
      </c>
      <c r="B39" s="126">
        <f>Power!G51</f>
        <v>0</v>
      </c>
      <c r="C39" s="127">
        <f>Power!I51</f>
        <v>0</v>
      </c>
      <c r="D39" s="128" t="e">
        <f t="shared" si="1"/>
        <v>#DIV/0!</v>
      </c>
      <c r="E39" s="128" t="e">
        <f t="shared" si="2"/>
        <v>#DIV/0!</v>
      </c>
      <c r="F39" s="128">
        <f t="shared" si="3"/>
        <v>0</v>
      </c>
      <c r="G39" s="129">
        <f t="shared" si="4"/>
        <v>0</v>
      </c>
      <c r="H39" s="116" t="s">
        <v>43</v>
      </c>
      <c r="I39" s="130" t="e">
        <f>I36/C7</f>
        <v>#DIV/0!</v>
      </c>
    </row>
    <row r="40" spans="1:9" ht="11.25">
      <c r="A40" s="58">
        <f>A39+1</f>
        <v>53</v>
      </c>
      <c r="B40" s="126">
        <f>Power!G52</f>
        <v>0</v>
      </c>
      <c r="C40" s="127">
        <f>Power!I52</f>
        <v>0</v>
      </c>
      <c r="D40" s="128" t="e">
        <f t="shared" si="1"/>
        <v>#DIV/0!</v>
      </c>
      <c r="E40" s="128" t="e">
        <f t="shared" si="2"/>
        <v>#DIV/0!</v>
      </c>
      <c r="F40" s="128">
        <f t="shared" si="3"/>
        <v>0</v>
      </c>
      <c r="G40" s="129">
        <f t="shared" si="4"/>
        <v>0</v>
      </c>
      <c r="H40" s="116" t="s">
        <v>44</v>
      </c>
      <c r="I40" s="130" t="e">
        <f>I37/I36</f>
        <v>#DIV/0!</v>
      </c>
    </row>
    <row r="41" spans="1:9" ht="11.25">
      <c r="A41" s="58">
        <f>A40+1</f>
        <v>54</v>
      </c>
      <c r="B41" s="126">
        <f>Power!G53</f>
        <v>0</v>
      </c>
      <c r="C41" s="127">
        <f>Power!I53</f>
        <v>0</v>
      </c>
      <c r="D41" s="128" t="e">
        <f t="shared" si="1"/>
        <v>#DIV/0!</v>
      </c>
      <c r="E41" s="128" t="e">
        <f t="shared" si="2"/>
        <v>#DIV/0!</v>
      </c>
      <c r="F41" s="128">
        <f t="shared" si="3"/>
        <v>0</v>
      </c>
      <c r="G41" s="129">
        <f t="shared" si="4"/>
        <v>0</v>
      </c>
      <c r="H41" s="116" t="s">
        <v>45</v>
      </c>
      <c r="I41" s="130" t="e">
        <f>I38/I36</f>
        <v>#DIV/0!</v>
      </c>
    </row>
    <row r="42" spans="1:9" ht="11.25">
      <c r="A42" s="58">
        <f>A41+1</f>
        <v>55</v>
      </c>
      <c r="B42" s="126">
        <f>Power!G54</f>
        <v>0</v>
      </c>
      <c r="C42" s="127">
        <f>Power!I54</f>
        <v>0</v>
      </c>
      <c r="D42" s="128" t="e">
        <f t="shared" si="1"/>
        <v>#DIV/0!</v>
      </c>
      <c r="E42" s="128" t="e">
        <f t="shared" si="2"/>
        <v>#DIV/0!</v>
      </c>
      <c r="F42" s="128">
        <f t="shared" si="3"/>
        <v>0</v>
      </c>
      <c r="G42" s="129">
        <f t="shared" si="4"/>
        <v>0</v>
      </c>
      <c r="H42" s="69"/>
      <c r="I42" s="54"/>
    </row>
    <row r="43" spans="1:9" ht="12" thickBot="1">
      <c r="A43" s="62">
        <f>A42+1</f>
        <v>56</v>
      </c>
      <c r="B43" s="131">
        <f>Power!G55</f>
        <v>0</v>
      </c>
      <c r="C43" s="132">
        <f>Power!I55</f>
        <v>0</v>
      </c>
      <c r="D43" s="133" t="e">
        <f t="shared" si="1"/>
        <v>#DIV/0!</v>
      </c>
      <c r="E43" s="133" t="e">
        <f t="shared" si="2"/>
        <v>#DIV/0!</v>
      </c>
      <c r="F43" s="133">
        <f t="shared" si="3"/>
        <v>0</v>
      </c>
      <c r="G43" s="134">
        <f t="shared" si="4"/>
        <v>0</v>
      </c>
      <c r="H43" s="44"/>
      <c r="I43" s="66"/>
    </row>
  </sheetData>
  <sheetProtection sheet="1" objects="1" scenarios="1"/>
  <printOptions gridLines="1"/>
  <pageMargins left="0.7874015748031497" right="0.3937007874015748" top="0.3937007874015748" bottom="0.3937007874015748" header="0" footer="0.5905511811023623"/>
  <pageSetup horizontalDpi="300" verticalDpi="300" orientation="portrait" paperSize="9" r:id="rId1"/>
  <headerFooter alignWithMargins="0">
    <oddFooter>&amp;C&amp;F  -  &amp;A&amp;R&amp;P(&amp;N)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Q54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4" width="8.7109375" style="2" customWidth="1"/>
    <col min="5" max="5" width="11.28125" style="2" customWidth="1"/>
    <col min="6" max="16384" width="8.7109375" style="2" customWidth="1"/>
  </cols>
  <sheetData>
    <row r="1" ht="11.25">
      <c r="A1" s="1" t="s">
        <v>73</v>
      </c>
    </row>
    <row r="2" spans="1:5" ht="11.25">
      <c r="A2" s="45"/>
      <c r="E2" s="1"/>
    </row>
    <row r="3" spans="1:5" ht="12.75">
      <c r="A3" s="159" t="s">
        <v>110</v>
      </c>
      <c r="E3" s="158"/>
    </row>
    <row r="4" ht="11.25">
      <c r="A4" s="79"/>
    </row>
    <row r="5" s="83" customFormat="1" ht="11.25">
      <c r="A5" s="85"/>
    </row>
    <row r="7" ht="11.25">
      <c r="A7" s="1" t="s">
        <v>114</v>
      </c>
    </row>
    <row r="8" ht="11.25">
      <c r="A8" s="1"/>
    </row>
    <row r="9" spans="1:7" ht="11.25">
      <c r="A9" s="4" t="s">
        <v>115</v>
      </c>
      <c r="B9" s="3"/>
      <c r="C9" s="3"/>
      <c r="D9" s="4" t="s">
        <v>116</v>
      </c>
      <c r="E9" s="3"/>
      <c r="F9" s="3"/>
      <c r="G9" s="3"/>
    </row>
    <row r="10" spans="4:10" ht="12.75">
      <c r="D10" s="161" t="s">
        <v>117</v>
      </c>
      <c r="E10" s="82" t="s">
        <v>54</v>
      </c>
      <c r="F10" s="3"/>
      <c r="G10" s="3"/>
      <c r="J10" s="1"/>
    </row>
    <row r="11" spans="1:7" ht="12.75">
      <c r="A11" s="161" t="s">
        <v>118</v>
      </c>
      <c r="D11" s="2" t="s">
        <v>52</v>
      </c>
      <c r="E11" s="82" t="s">
        <v>55</v>
      </c>
      <c r="F11" s="3"/>
      <c r="G11" s="3"/>
    </row>
    <row r="12" spans="1:10" ht="11.25">
      <c r="A12" s="2" t="s">
        <v>56</v>
      </c>
      <c r="D12" s="2" t="s">
        <v>4</v>
      </c>
      <c r="E12" s="82" t="s">
        <v>53</v>
      </c>
      <c r="F12" s="3"/>
      <c r="G12" s="3"/>
      <c r="J12" s="1"/>
    </row>
    <row r="13" spans="4:7" ht="11.25">
      <c r="D13" s="2" t="s">
        <v>49</v>
      </c>
      <c r="E13" s="82" t="s">
        <v>51</v>
      </c>
      <c r="F13" s="3"/>
      <c r="G13" s="3"/>
    </row>
    <row r="14" spans="1:7" ht="11.25">
      <c r="A14" s="1" t="s">
        <v>134</v>
      </c>
      <c r="D14" s="2" t="s">
        <v>50</v>
      </c>
      <c r="E14" s="82" t="s">
        <v>51</v>
      </c>
      <c r="F14" s="3"/>
      <c r="G14" s="3"/>
    </row>
    <row r="15" spans="6:7" ht="11.25">
      <c r="F15" s="3"/>
      <c r="G15" s="3"/>
    </row>
    <row r="16" spans="1:7" ht="12.75">
      <c r="A16" s="161" t="s">
        <v>119</v>
      </c>
      <c r="F16" s="3"/>
      <c r="G16" s="3"/>
    </row>
    <row r="17" spans="6:7" ht="11.25">
      <c r="F17" s="3"/>
      <c r="G17" s="3"/>
    </row>
    <row r="18" spans="6:7" ht="11.25">
      <c r="F18" s="3"/>
      <c r="G18" s="3"/>
    </row>
    <row r="19" spans="1:9" ht="11.25">
      <c r="A19" s="1" t="s">
        <v>0</v>
      </c>
      <c r="F19" s="3"/>
      <c r="H19" s="5" t="s">
        <v>122</v>
      </c>
      <c r="I19" s="5"/>
    </row>
    <row r="20" spans="1:9" ht="11.25">
      <c r="A20" s="2" t="s">
        <v>120</v>
      </c>
      <c r="B20" s="4"/>
      <c r="C20" s="4"/>
      <c r="D20" s="4"/>
      <c r="E20" s="3"/>
      <c r="F20" s="3"/>
      <c r="H20" s="6" t="s">
        <v>123</v>
      </c>
      <c r="I20" s="6"/>
    </row>
    <row r="21" spans="1:9" ht="11.25">
      <c r="A21" s="2" t="s">
        <v>121</v>
      </c>
      <c r="B21" s="1"/>
      <c r="C21" s="1"/>
      <c r="D21" s="1"/>
      <c r="H21" s="8" t="s">
        <v>124</v>
      </c>
      <c r="I21" s="8"/>
    </row>
    <row r="22" spans="1:17" ht="11.25">
      <c r="A22" s="2" t="s">
        <v>125</v>
      </c>
      <c r="B22" s="1"/>
      <c r="C22" s="1"/>
      <c r="D22" s="1"/>
      <c r="M22" s="3"/>
      <c r="N22" s="4"/>
      <c r="O22" s="4"/>
      <c r="P22" s="4"/>
      <c r="Q22" s="3"/>
    </row>
    <row r="23" spans="1:17" ht="11.25">
      <c r="A23" s="2" t="s">
        <v>126</v>
      </c>
      <c r="B23" s="1"/>
      <c r="C23" s="1"/>
      <c r="D23" s="1"/>
      <c r="M23" s="3"/>
      <c r="N23" s="4"/>
      <c r="O23" s="4"/>
      <c r="P23" s="4"/>
      <c r="Q23" s="3"/>
    </row>
    <row r="24" spans="1:17" ht="11.25">
      <c r="A24" s="2" t="s">
        <v>127</v>
      </c>
      <c r="G24" s="7" t="s">
        <v>1</v>
      </c>
      <c r="H24" s="108">
        <v>0.15915533783341168</v>
      </c>
      <c r="I24" s="2" t="s">
        <v>10</v>
      </c>
      <c r="J24" s="1"/>
      <c r="M24" s="3"/>
      <c r="N24" s="4"/>
      <c r="O24" s="4"/>
      <c r="P24" s="4"/>
      <c r="Q24" s="3"/>
    </row>
    <row r="25" spans="7:17" ht="11.25">
      <c r="G25" s="7" t="s">
        <v>2</v>
      </c>
      <c r="H25" s="104">
        <v>1.9999979059911819</v>
      </c>
      <c r="M25" s="3"/>
      <c r="N25" s="4"/>
      <c r="O25" s="4"/>
      <c r="P25" s="4"/>
      <c r="Q25" s="3"/>
    </row>
    <row r="26" spans="1:17" s="9" customFormat="1" ht="11.25">
      <c r="A26" s="2"/>
      <c r="B26" s="2"/>
      <c r="C26" s="2"/>
      <c r="D26" s="2"/>
      <c r="E26" s="2"/>
      <c r="F26" s="2"/>
      <c r="J26" s="16" t="s">
        <v>52</v>
      </c>
      <c r="M26" s="3"/>
      <c r="N26" s="4"/>
      <c r="O26" s="4"/>
      <c r="P26" s="3"/>
      <c r="Q26" s="3"/>
    </row>
    <row r="27" spans="1:17" ht="11.25">
      <c r="A27" s="10" t="s">
        <v>128</v>
      </c>
      <c r="B27" s="11"/>
      <c r="C27" s="10" t="s">
        <v>128</v>
      </c>
      <c r="D27" s="11"/>
      <c r="E27" s="12" t="s">
        <v>129</v>
      </c>
      <c r="F27" s="13"/>
      <c r="G27" s="14"/>
      <c r="H27" s="15"/>
      <c r="J27" s="16" t="s">
        <v>72</v>
      </c>
      <c r="M27" s="3"/>
      <c r="N27" s="4"/>
      <c r="O27" s="4"/>
      <c r="P27" s="3"/>
      <c r="Q27" s="3"/>
    </row>
    <row r="28" spans="1:17" ht="12.75">
      <c r="A28" s="19" t="s">
        <v>3</v>
      </c>
      <c r="B28" s="19" t="s">
        <v>4</v>
      </c>
      <c r="C28" s="162" t="s">
        <v>130</v>
      </c>
      <c r="D28" s="17"/>
      <c r="E28" s="162" t="s">
        <v>130</v>
      </c>
      <c r="F28" s="18" t="s">
        <v>131</v>
      </c>
      <c r="G28" s="19" t="s">
        <v>5</v>
      </c>
      <c r="H28" s="20" t="s">
        <v>6</v>
      </c>
      <c r="M28" s="3"/>
      <c r="N28" s="4"/>
      <c r="O28" s="4"/>
      <c r="P28" s="3"/>
      <c r="Q28" s="3"/>
    </row>
    <row r="29" spans="1:17" ht="11.25">
      <c r="A29" s="21" t="s">
        <v>7</v>
      </c>
      <c r="B29" s="21" t="s">
        <v>8</v>
      </c>
      <c r="C29" s="22" t="s">
        <v>9</v>
      </c>
      <c r="D29" s="23" t="s">
        <v>10</v>
      </c>
      <c r="E29" s="24" t="s">
        <v>10</v>
      </c>
      <c r="F29" s="25"/>
      <c r="G29" s="21"/>
      <c r="H29" s="23"/>
      <c r="J29" s="74" t="s">
        <v>8</v>
      </c>
      <c r="M29" s="3"/>
      <c r="N29" s="3"/>
      <c r="O29" s="3"/>
      <c r="P29" s="3"/>
      <c r="Q29" s="3"/>
    </row>
    <row r="30" spans="1:17" ht="11.25">
      <c r="A30" s="157">
        <v>60</v>
      </c>
      <c r="B30" s="3">
        <f>A30/60</f>
        <v>1</v>
      </c>
      <c r="C30" s="99">
        <v>1000</v>
      </c>
      <c r="D30" s="28">
        <f>C30/1000</f>
        <v>1</v>
      </c>
      <c r="E30" s="105">
        <f>K*((4*3.1416*B30)/n)^(n-1)</f>
        <v>1.000002017132401</v>
      </c>
      <c r="F30" s="99">
        <v>1</v>
      </c>
      <c r="G30" s="27">
        <f>(D30-E30)/D30</f>
        <v>-2.0171324011108993E-06</v>
      </c>
      <c r="H30" s="28">
        <f>F30*G30^2</f>
        <v>4.068823123611422E-12</v>
      </c>
      <c r="J30" s="107">
        <f>4*3.14*B30/n</f>
        <v>6.280006575194573</v>
      </c>
      <c r="M30" s="3"/>
      <c r="N30" s="4"/>
      <c r="O30" s="4"/>
      <c r="P30" s="3"/>
      <c r="Q30" s="3"/>
    </row>
    <row r="31" spans="1:17" ht="11.25">
      <c r="A31" s="157">
        <v>120</v>
      </c>
      <c r="B31" s="3">
        <f>A31/60</f>
        <v>2</v>
      </c>
      <c r="C31" s="99">
        <v>2000</v>
      </c>
      <c r="D31" s="28">
        <f>C31/1000</f>
        <v>2</v>
      </c>
      <c r="E31" s="105">
        <f>K*((4*3.1416*B31)/n)^(n-1)</f>
        <v>2.0000011313484367</v>
      </c>
      <c r="F31" s="99">
        <v>1</v>
      </c>
      <c r="G31" s="27">
        <f>(D31-E31)/D31</f>
        <v>-5.656742183557384E-07</v>
      </c>
      <c r="H31" s="28">
        <f>F31*G31^2</f>
        <v>3.199873213123756E-13</v>
      </c>
      <c r="J31" s="107">
        <f>4*3.14*B31/n</f>
        <v>12.560013150389146</v>
      </c>
      <c r="M31" s="3"/>
      <c r="N31" s="4"/>
      <c r="O31" s="4"/>
      <c r="P31" s="3"/>
      <c r="Q31" s="3"/>
    </row>
    <row r="32" spans="1:10" ht="11.25">
      <c r="A32" s="157">
        <v>180</v>
      </c>
      <c r="B32" s="3">
        <f>A32/60</f>
        <v>3</v>
      </c>
      <c r="C32" s="99">
        <v>3000</v>
      </c>
      <c r="D32" s="28">
        <f>C32/1000</f>
        <v>3</v>
      </c>
      <c r="E32" s="105">
        <f>K*((4*3.1416*B32)/n)^(n-1)</f>
        <v>2.999999149879759</v>
      </c>
      <c r="F32" s="99">
        <v>1</v>
      </c>
      <c r="G32" s="27">
        <f>(D32-E32)/D32</f>
        <v>2.833734136231669E-07</v>
      </c>
      <c r="H32" s="28">
        <f>F32*G32^2</f>
        <v>8.030049154844645E-14</v>
      </c>
      <c r="J32" s="107">
        <f>4*3.14*B32/n</f>
        <v>18.84001972558372</v>
      </c>
    </row>
    <row r="33" spans="1:10" ht="11.25">
      <c r="A33" s="157">
        <v>240</v>
      </c>
      <c r="B33" s="3">
        <f>A33/60</f>
        <v>4</v>
      </c>
      <c r="C33" s="99">
        <v>4000</v>
      </c>
      <c r="D33" s="28">
        <f>C33/1000</f>
        <v>4</v>
      </c>
      <c r="E33" s="105">
        <f>K*((4*3.1416*B33)/n)^(n-1)</f>
        <v>3.999996456872571</v>
      </c>
      <c r="F33" s="99">
        <v>1</v>
      </c>
      <c r="G33" s="27">
        <f>(D33-E33)/D33</f>
        <v>8.857818571961218E-07</v>
      </c>
      <c r="H33" s="28">
        <f>F33*G33^2</f>
        <v>7.846094985378107E-13</v>
      </c>
      <c r="J33" s="107">
        <f>4*3.14*B33/n</f>
        <v>25.120026300778292</v>
      </c>
    </row>
    <row r="34" spans="1:10" ht="11.25">
      <c r="A34" s="98">
        <v>300</v>
      </c>
      <c r="B34" s="30">
        <f>A34/60</f>
        <v>5</v>
      </c>
      <c r="C34" s="100">
        <v>5000</v>
      </c>
      <c r="D34" s="34">
        <f>C34/1000</f>
        <v>5</v>
      </c>
      <c r="E34" s="106">
        <f>K*((4*3.1416*B34)/n)^(n-1)</f>
        <v>4.999993234770507</v>
      </c>
      <c r="F34" s="100">
        <v>1</v>
      </c>
      <c r="G34" s="33">
        <f>(D34-E34)/D34</f>
        <v>1.3530458986110716E-06</v>
      </c>
      <c r="H34" s="34">
        <f>F34*G34^2</f>
        <v>1.8307332037482426E-12</v>
      </c>
      <c r="J34" s="107">
        <f>4*3.14*B34/n</f>
        <v>31.40003287597287</v>
      </c>
    </row>
    <row r="35" spans="3:8" ht="11.25">
      <c r="C35" s="3"/>
      <c r="D35" s="3"/>
      <c r="F35" s="35"/>
      <c r="G35" s="35"/>
      <c r="H35" s="36">
        <f>SUM(H30:H34)</f>
        <v>7.0844536387582975E-12</v>
      </c>
    </row>
    <row r="36" spans="3:8" ht="11.25">
      <c r="C36" s="3"/>
      <c r="D36" s="3"/>
      <c r="F36" s="35"/>
      <c r="G36" s="35"/>
      <c r="H36" s="35"/>
    </row>
    <row r="37" spans="1:8" ht="11.25">
      <c r="A37" s="1" t="s">
        <v>88</v>
      </c>
      <c r="C37" s="3"/>
      <c r="D37" s="3"/>
      <c r="F37" s="35"/>
      <c r="G37" s="35"/>
      <c r="H37" s="35"/>
    </row>
    <row r="38" spans="1:7" ht="11.25">
      <c r="A38" s="10" t="s">
        <v>128</v>
      </c>
      <c r="B38" s="11"/>
      <c r="C38" s="10" t="s">
        <v>128</v>
      </c>
      <c r="D38" s="11"/>
      <c r="F38" s="35"/>
      <c r="G38" s="35"/>
    </row>
    <row r="39" spans="1:7" ht="12.75">
      <c r="A39" s="18" t="s">
        <v>3</v>
      </c>
      <c r="B39" s="19" t="s">
        <v>4</v>
      </c>
      <c r="C39" s="162" t="s">
        <v>130</v>
      </c>
      <c r="D39" s="17"/>
      <c r="F39" s="35"/>
      <c r="G39" s="35"/>
    </row>
    <row r="40" spans="1:4" ht="11.25">
      <c r="A40" s="22" t="s">
        <v>7</v>
      </c>
      <c r="B40" s="21" t="s">
        <v>8</v>
      </c>
      <c r="C40" s="22" t="s">
        <v>9</v>
      </c>
      <c r="D40" s="23" t="s">
        <v>10</v>
      </c>
    </row>
    <row r="41" spans="1:4" ht="11.25">
      <c r="A41" s="100"/>
      <c r="B41" s="30">
        <f>A41/60</f>
        <v>0</v>
      </c>
      <c r="C41" s="100"/>
      <c r="D41" s="32">
        <f>C41/1000</f>
        <v>0</v>
      </c>
    </row>
    <row r="42" spans="2:6" ht="11.25">
      <c r="B42" s="7" t="s">
        <v>132</v>
      </c>
      <c r="C42" s="97">
        <f>D42*1000</f>
        <v>0</v>
      </c>
      <c r="D42" s="101"/>
      <c r="E42" s="7" t="s">
        <v>133</v>
      </c>
      <c r="F42" s="75"/>
    </row>
    <row r="44" s="3" customFormat="1" ht="11.25"/>
    <row r="45" s="83" customFormat="1" ht="11.25"/>
    <row r="47" ht="11.25">
      <c r="A47" s="1" t="s">
        <v>135</v>
      </c>
    </row>
    <row r="48" spans="3:5" ht="11.25">
      <c r="C48" s="10" t="s">
        <v>136</v>
      </c>
      <c r="D48" s="37"/>
      <c r="E48" s="11"/>
    </row>
    <row r="49" spans="3:5" ht="12.75">
      <c r="C49" s="18" t="s">
        <v>11</v>
      </c>
      <c r="D49" s="19" t="s">
        <v>12</v>
      </c>
      <c r="E49" s="163" t="s">
        <v>95</v>
      </c>
    </row>
    <row r="50" spans="3:5" ht="11.25">
      <c r="C50" s="38" t="s">
        <v>13</v>
      </c>
      <c r="D50" s="39" t="s">
        <v>14</v>
      </c>
      <c r="E50" s="40" t="s">
        <v>15</v>
      </c>
    </row>
    <row r="51" spans="3:5" ht="11.25">
      <c r="C51" s="102">
        <v>100</v>
      </c>
      <c r="D51" s="103">
        <v>100</v>
      </c>
      <c r="E51" s="15">
        <f>D51/C51*1000</f>
        <v>1000</v>
      </c>
    </row>
    <row r="52" spans="3:5" ht="11.25">
      <c r="C52" s="26">
        <v>100</v>
      </c>
      <c r="D52" s="41">
        <v>100</v>
      </c>
      <c r="E52" s="42">
        <f>D52/C52*1000</f>
        <v>1000</v>
      </c>
    </row>
    <row r="53" spans="3:5" ht="11.25">
      <c r="C53" s="31">
        <v>100</v>
      </c>
      <c r="D53" s="29">
        <v>100</v>
      </c>
      <c r="E53" s="43">
        <f>D53/C53*1000</f>
        <v>1000</v>
      </c>
    </row>
    <row r="54" spans="4:5" ht="11.25">
      <c r="D54" s="7" t="s">
        <v>137</v>
      </c>
      <c r="E54" s="3">
        <f>AVERAGE(E51:E53)</f>
        <v>1000</v>
      </c>
    </row>
  </sheetData>
  <sheetProtection sheet="1" objects="1" scenarios="1"/>
  <printOptions gridLines="1"/>
  <pageMargins left="0.7874015748031497" right="0.3937007874015748" top="0.3937007874015748" bottom="0.3937007874015748" header="0" footer="0.5905511811023623"/>
  <pageSetup horizontalDpi="300" verticalDpi="300" orientation="portrait" paperSize="9" r:id="rId1"/>
  <headerFooter alignWithMargins="0">
    <oddFooter>&amp;C&amp;F  -  &amp;A&amp;R&amp;P(&amp;N)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I57"/>
  <sheetViews>
    <sheetView zoomScale="130" zoomScaleNormal="130" workbookViewId="0" topLeftCell="A1">
      <selection activeCell="A1" sqref="A1"/>
    </sheetView>
  </sheetViews>
  <sheetFormatPr defaultColWidth="8.00390625" defaultRowHeight="12.75"/>
  <cols>
    <col min="1" max="16384" width="8.00390625" style="140" customWidth="1"/>
  </cols>
  <sheetData>
    <row r="1" spans="1:2" ht="11.25">
      <c r="A1" s="79" t="s">
        <v>73</v>
      </c>
      <c r="B1" s="45"/>
    </row>
    <row r="2" spans="1:8" ht="11.25">
      <c r="A2" s="45"/>
      <c r="B2" s="45"/>
      <c r="F2" s="141" t="s">
        <v>26</v>
      </c>
      <c r="G2" s="142">
        <f>Water!C11</f>
        <v>0</v>
      </c>
      <c r="H2" s="143" t="s">
        <v>57</v>
      </c>
    </row>
    <row r="3" spans="1:8" ht="12.75">
      <c r="A3" s="79" t="s">
        <v>111</v>
      </c>
      <c r="B3" s="45"/>
      <c r="F3" s="160" t="s">
        <v>112</v>
      </c>
      <c r="G3" s="142">
        <f>roo</f>
        <v>0</v>
      </c>
      <c r="H3" s="143" t="s">
        <v>58</v>
      </c>
    </row>
    <row r="4" spans="1:8" ht="11.25">
      <c r="A4" s="79"/>
      <c r="B4" s="45"/>
      <c r="F4" s="141" t="s">
        <v>67</v>
      </c>
      <c r="G4" s="96"/>
      <c r="H4" s="143" t="s">
        <v>68</v>
      </c>
    </row>
    <row r="5" spans="1:2" ht="11.25">
      <c r="A5" s="69"/>
      <c r="B5" s="69"/>
    </row>
    <row r="6" spans="1:8" ht="11.25">
      <c r="A6" s="90">
        <v>1</v>
      </c>
      <c r="B6" s="91" t="s">
        <v>88</v>
      </c>
      <c r="C6" s="144">
        <f>Power!I6</f>
        <v>0</v>
      </c>
      <c r="D6" s="145"/>
      <c r="E6" s="145"/>
      <c r="F6" s="145"/>
      <c r="G6" s="146" t="s">
        <v>113</v>
      </c>
      <c r="H6" s="147"/>
    </row>
    <row r="7" spans="1:8" ht="11.25">
      <c r="A7" s="70"/>
      <c r="B7" s="52" t="s">
        <v>4</v>
      </c>
      <c r="C7" s="88" t="s">
        <v>19</v>
      </c>
      <c r="D7" s="146" t="s">
        <v>66</v>
      </c>
      <c r="E7" s="145"/>
      <c r="F7" s="146" t="s">
        <v>70</v>
      </c>
      <c r="G7" s="146" t="s">
        <v>69</v>
      </c>
      <c r="H7" s="148" t="s">
        <v>71</v>
      </c>
    </row>
    <row r="8" spans="1:8" ht="11.25">
      <c r="A8" s="71"/>
      <c r="B8" s="56" t="s">
        <v>8</v>
      </c>
      <c r="C8" s="89" t="s">
        <v>24</v>
      </c>
      <c r="D8" s="149" t="s">
        <v>65</v>
      </c>
      <c r="E8" s="150"/>
      <c r="F8" s="149" t="s">
        <v>34</v>
      </c>
      <c r="G8" s="149" t="s">
        <v>34</v>
      </c>
      <c r="H8" s="151" t="s">
        <v>34</v>
      </c>
    </row>
    <row r="9" spans="1:8" ht="11.25">
      <c r="A9" s="92">
        <v>11</v>
      </c>
      <c r="B9" s="60">
        <f>Power!G9</f>
        <v>0</v>
      </c>
      <c r="C9" s="68">
        <f>Power!I9</f>
        <v>0</v>
      </c>
      <c r="D9" s="152" t="e">
        <f aca="true" t="shared" si="0" ref="D9:D14">C9/V/roo/cp</f>
        <v>#DIV/0!</v>
      </c>
      <c r="E9" s="152"/>
      <c r="F9" s="153" t="e">
        <f aca="true" t="shared" si="1" ref="F9:F14">D9*60</f>
        <v>#DIV/0!</v>
      </c>
      <c r="G9" s="153" t="e">
        <f aca="true" t="shared" si="2" ref="G9:G14">D9*600</f>
        <v>#DIV/0!</v>
      </c>
      <c r="H9" s="154" t="e">
        <f aca="true" t="shared" si="3" ref="H9:H14">D9*3600</f>
        <v>#DIV/0!</v>
      </c>
    </row>
    <row r="10" spans="1:8" ht="11.25">
      <c r="A10" s="92">
        <f>A9+1</f>
        <v>12</v>
      </c>
      <c r="B10" s="60">
        <f>Power!G10</f>
        <v>0</v>
      </c>
      <c r="C10" s="68">
        <f>Power!I10</f>
        <v>0</v>
      </c>
      <c r="D10" s="152" t="e">
        <f t="shared" si="0"/>
        <v>#DIV/0!</v>
      </c>
      <c r="E10" s="152"/>
      <c r="F10" s="153" t="e">
        <f t="shared" si="1"/>
        <v>#DIV/0!</v>
      </c>
      <c r="G10" s="153" t="e">
        <f t="shared" si="2"/>
        <v>#DIV/0!</v>
      </c>
      <c r="H10" s="154" t="e">
        <f t="shared" si="3"/>
        <v>#DIV/0!</v>
      </c>
    </row>
    <row r="11" spans="1:8" ht="11.25">
      <c r="A11" s="92">
        <f>A10+1</f>
        <v>13</v>
      </c>
      <c r="B11" s="60">
        <f>Power!G11</f>
        <v>0</v>
      </c>
      <c r="C11" s="68">
        <f>Power!I11</f>
        <v>0</v>
      </c>
      <c r="D11" s="152" t="e">
        <f t="shared" si="0"/>
        <v>#DIV/0!</v>
      </c>
      <c r="E11" s="152"/>
      <c r="F11" s="153" t="e">
        <f t="shared" si="1"/>
        <v>#DIV/0!</v>
      </c>
      <c r="G11" s="153" t="e">
        <f t="shared" si="2"/>
        <v>#DIV/0!</v>
      </c>
      <c r="H11" s="154" t="e">
        <f t="shared" si="3"/>
        <v>#DIV/0!</v>
      </c>
    </row>
    <row r="12" spans="1:9" ht="11.25">
      <c r="A12" s="92">
        <f>A11+1</f>
        <v>14</v>
      </c>
      <c r="B12" s="60">
        <f>Power!G12</f>
        <v>0</v>
      </c>
      <c r="C12" s="68">
        <f>Power!I12</f>
        <v>0</v>
      </c>
      <c r="D12" s="152" t="e">
        <f t="shared" si="0"/>
        <v>#DIV/0!</v>
      </c>
      <c r="E12" s="152"/>
      <c r="F12" s="153" t="e">
        <f t="shared" si="1"/>
        <v>#DIV/0!</v>
      </c>
      <c r="G12" s="153" t="e">
        <f t="shared" si="2"/>
        <v>#DIV/0!</v>
      </c>
      <c r="H12" s="154" t="e">
        <f t="shared" si="3"/>
        <v>#DIV/0!</v>
      </c>
      <c r="I12" s="45"/>
    </row>
    <row r="13" spans="1:9" ht="11.25">
      <c r="A13" s="92">
        <f>A12+1</f>
        <v>15</v>
      </c>
      <c r="B13" s="60">
        <f>Power!G13</f>
        <v>0</v>
      </c>
      <c r="C13" s="68">
        <f>Power!I13</f>
        <v>0</v>
      </c>
      <c r="D13" s="152" t="e">
        <f t="shared" si="0"/>
        <v>#DIV/0!</v>
      </c>
      <c r="E13" s="152"/>
      <c r="F13" s="153" t="e">
        <f t="shared" si="1"/>
        <v>#DIV/0!</v>
      </c>
      <c r="G13" s="153" t="e">
        <f t="shared" si="2"/>
        <v>#DIV/0!</v>
      </c>
      <c r="H13" s="154" t="e">
        <f t="shared" si="3"/>
        <v>#DIV/0!</v>
      </c>
      <c r="I13" s="45"/>
    </row>
    <row r="14" spans="1:9" ht="11.25">
      <c r="A14" s="93">
        <f>A13+1</f>
        <v>16</v>
      </c>
      <c r="B14" s="94">
        <f>Power!G14</f>
        <v>0</v>
      </c>
      <c r="C14" s="95">
        <f>Power!I14</f>
        <v>0</v>
      </c>
      <c r="D14" s="150" t="e">
        <f t="shared" si="0"/>
        <v>#DIV/0!</v>
      </c>
      <c r="E14" s="150"/>
      <c r="F14" s="155" t="e">
        <f t="shared" si="1"/>
        <v>#DIV/0!</v>
      </c>
      <c r="G14" s="155" t="e">
        <f t="shared" si="2"/>
        <v>#DIV/0!</v>
      </c>
      <c r="H14" s="156" t="e">
        <f t="shared" si="3"/>
        <v>#DIV/0!</v>
      </c>
      <c r="I14" s="45"/>
    </row>
    <row r="15" spans="1:9" ht="11.25">
      <c r="A15" s="67"/>
      <c r="B15" s="68"/>
      <c r="C15" s="68"/>
      <c r="I15" s="45"/>
    </row>
    <row r="16" spans="1:9" ht="11.25">
      <c r="A16" s="90">
        <v>1</v>
      </c>
      <c r="B16" s="91" t="s">
        <v>88</v>
      </c>
      <c r="C16" s="144">
        <f>Power!I16</f>
        <v>0</v>
      </c>
      <c r="D16" s="145"/>
      <c r="E16" s="145"/>
      <c r="F16" s="145"/>
      <c r="G16" s="146" t="s">
        <v>113</v>
      </c>
      <c r="H16" s="147"/>
      <c r="I16" s="45"/>
    </row>
    <row r="17" spans="1:9" ht="11.25">
      <c r="A17" s="70"/>
      <c r="B17" s="52" t="s">
        <v>4</v>
      </c>
      <c r="C17" s="88" t="s">
        <v>19</v>
      </c>
      <c r="D17" s="146" t="s">
        <v>66</v>
      </c>
      <c r="E17" s="145"/>
      <c r="F17" s="146" t="s">
        <v>70</v>
      </c>
      <c r="G17" s="146" t="s">
        <v>69</v>
      </c>
      <c r="H17" s="148" t="s">
        <v>71</v>
      </c>
      <c r="I17" s="45"/>
    </row>
    <row r="18" spans="1:9" ht="11.25">
      <c r="A18" s="71"/>
      <c r="B18" s="56" t="s">
        <v>8</v>
      </c>
      <c r="C18" s="89" t="s">
        <v>24</v>
      </c>
      <c r="D18" s="149" t="s">
        <v>65</v>
      </c>
      <c r="E18" s="150"/>
      <c r="F18" s="149" t="s">
        <v>34</v>
      </c>
      <c r="G18" s="149" t="s">
        <v>34</v>
      </c>
      <c r="H18" s="151" t="s">
        <v>34</v>
      </c>
      <c r="I18" s="45"/>
    </row>
    <row r="19" spans="1:9" ht="11.25">
      <c r="A19" s="92">
        <v>11</v>
      </c>
      <c r="B19" s="60">
        <f>Power!G19</f>
        <v>0</v>
      </c>
      <c r="C19" s="68">
        <f>Power!I19</f>
        <v>0</v>
      </c>
      <c r="D19" s="152" t="e">
        <f aca="true" t="shared" si="4" ref="D19:D24">C19/V/roo/cp</f>
        <v>#DIV/0!</v>
      </c>
      <c r="E19" s="152"/>
      <c r="F19" s="153" t="e">
        <f aca="true" t="shared" si="5" ref="F19:F24">D19*60</f>
        <v>#DIV/0!</v>
      </c>
      <c r="G19" s="153" t="e">
        <f aca="true" t="shared" si="6" ref="G19:G24">D19*600</f>
        <v>#DIV/0!</v>
      </c>
      <c r="H19" s="154" t="e">
        <f aca="true" t="shared" si="7" ref="H19:H24">D19*3600</f>
        <v>#DIV/0!</v>
      </c>
      <c r="I19" s="45"/>
    </row>
    <row r="20" spans="1:9" ht="11.25">
      <c r="A20" s="92">
        <f>A19+1</f>
        <v>12</v>
      </c>
      <c r="B20" s="60">
        <f>Power!G20</f>
        <v>0</v>
      </c>
      <c r="C20" s="68">
        <f>Power!I20</f>
        <v>0</v>
      </c>
      <c r="D20" s="152" t="e">
        <f t="shared" si="4"/>
        <v>#DIV/0!</v>
      </c>
      <c r="E20" s="152"/>
      <c r="F20" s="153" t="e">
        <f t="shared" si="5"/>
        <v>#DIV/0!</v>
      </c>
      <c r="G20" s="153" t="e">
        <f t="shared" si="6"/>
        <v>#DIV/0!</v>
      </c>
      <c r="H20" s="154" t="e">
        <f t="shared" si="7"/>
        <v>#DIV/0!</v>
      </c>
      <c r="I20" s="45"/>
    </row>
    <row r="21" spans="1:9" ht="11.25">
      <c r="A21" s="92">
        <f>A20+1</f>
        <v>13</v>
      </c>
      <c r="B21" s="60">
        <f>Power!G21</f>
        <v>0</v>
      </c>
      <c r="C21" s="68">
        <f>Power!I21</f>
        <v>0</v>
      </c>
      <c r="D21" s="152" t="e">
        <f t="shared" si="4"/>
        <v>#DIV/0!</v>
      </c>
      <c r="E21" s="152"/>
      <c r="F21" s="153" t="e">
        <f t="shared" si="5"/>
        <v>#DIV/0!</v>
      </c>
      <c r="G21" s="153" t="e">
        <f t="shared" si="6"/>
        <v>#DIV/0!</v>
      </c>
      <c r="H21" s="154" t="e">
        <f t="shared" si="7"/>
        <v>#DIV/0!</v>
      </c>
      <c r="I21" s="45"/>
    </row>
    <row r="22" spans="1:9" ht="11.25">
      <c r="A22" s="92">
        <f>A21+1</f>
        <v>14</v>
      </c>
      <c r="B22" s="60">
        <f>Power!G22</f>
        <v>0</v>
      </c>
      <c r="C22" s="68">
        <f>Power!I22</f>
        <v>0</v>
      </c>
      <c r="D22" s="152" t="e">
        <f t="shared" si="4"/>
        <v>#DIV/0!</v>
      </c>
      <c r="E22" s="152"/>
      <c r="F22" s="153" t="e">
        <f t="shared" si="5"/>
        <v>#DIV/0!</v>
      </c>
      <c r="G22" s="153" t="e">
        <f t="shared" si="6"/>
        <v>#DIV/0!</v>
      </c>
      <c r="H22" s="154" t="e">
        <f t="shared" si="7"/>
        <v>#DIV/0!</v>
      </c>
      <c r="I22" s="45"/>
    </row>
    <row r="23" spans="1:9" ht="11.25">
      <c r="A23" s="92">
        <f>A22+1</f>
        <v>15</v>
      </c>
      <c r="B23" s="60">
        <f>Power!G23</f>
        <v>0</v>
      </c>
      <c r="C23" s="68">
        <f>Power!I23</f>
        <v>0</v>
      </c>
      <c r="D23" s="152" t="e">
        <f t="shared" si="4"/>
        <v>#DIV/0!</v>
      </c>
      <c r="E23" s="152"/>
      <c r="F23" s="153" t="e">
        <f t="shared" si="5"/>
        <v>#DIV/0!</v>
      </c>
      <c r="G23" s="153" t="e">
        <f t="shared" si="6"/>
        <v>#DIV/0!</v>
      </c>
      <c r="H23" s="154" t="e">
        <f t="shared" si="7"/>
        <v>#DIV/0!</v>
      </c>
      <c r="I23" s="45"/>
    </row>
    <row r="24" spans="1:9" ht="11.25">
      <c r="A24" s="93">
        <f>A23+1</f>
        <v>16</v>
      </c>
      <c r="B24" s="94">
        <f>Power!G24</f>
        <v>0</v>
      </c>
      <c r="C24" s="95">
        <f>Power!I24</f>
        <v>0</v>
      </c>
      <c r="D24" s="150" t="e">
        <f t="shared" si="4"/>
        <v>#DIV/0!</v>
      </c>
      <c r="E24" s="150"/>
      <c r="F24" s="155" t="e">
        <f t="shared" si="5"/>
        <v>#DIV/0!</v>
      </c>
      <c r="G24" s="155" t="e">
        <f t="shared" si="6"/>
        <v>#DIV/0!</v>
      </c>
      <c r="H24" s="156" t="e">
        <f t="shared" si="7"/>
        <v>#DIV/0!</v>
      </c>
      <c r="I24" s="45"/>
    </row>
    <row r="25" spans="1:9" ht="11.25">
      <c r="A25" s="67"/>
      <c r="B25" s="68"/>
      <c r="C25" s="68"/>
      <c r="I25" s="45"/>
    </row>
    <row r="26" spans="1:8" ht="11.25">
      <c r="A26" s="90">
        <v>1</v>
      </c>
      <c r="B26" s="91" t="s">
        <v>88</v>
      </c>
      <c r="C26" s="144">
        <f>Power!I26</f>
        <v>0</v>
      </c>
      <c r="D26" s="145"/>
      <c r="E26" s="145"/>
      <c r="F26" s="145"/>
      <c r="G26" s="146" t="s">
        <v>113</v>
      </c>
      <c r="H26" s="147"/>
    </row>
    <row r="27" spans="1:8" ht="11.25">
      <c r="A27" s="70"/>
      <c r="B27" s="52" t="s">
        <v>4</v>
      </c>
      <c r="C27" s="88" t="s">
        <v>19</v>
      </c>
      <c r="D27" s="146" t="s">
        <v>66</v>
      </c>
      <c r="E27" s="145"/>
      <c r="F27" s="146" t="s">
        <v>70</v>
      </c>
      <c r="G27" s="146" t="s">
        <v>69</v>
      </c>
      <c r="H27" s="148" t="s">
        <v>71</v>
      </c>
    </row>
    <row r="28" spans="1:8" ht="11.25">
      <c r="A28" s="71"/>
      <c r="B28" s="56" t="s">
        <v>8</v>
      </c>
      <c r="C28" s="89" t="s">
        <v>24</v>
      </c>
      <c r="D28" s="149" t="s">
        <v>65</v>
      </c>
      <c r="E28" s="150"/>
      <c r="F28" s="149" t="s">
        <v>34</v>
      </c>
      <c r="G28" s="149" t="s">
        <v>34</v>
      </c>
      <c r="H28" s="151" t="s">
        <v>34</v>
      </c>
    </row>
    <row r="29" spans="1:8" ht="11.25">
      <c r="A29" s="92">
        <v>11</v>
      </c>
      <c r="B29" s="60">
        <f>Power!G29</f>
        <v>0</v>
      </c>
      <c r="C29" s="68">
        <f>Power!I29</f>
        <v>0</v>
      </c>
      <c r="D29" s="152" t="e">
        <f aca="true" t="shared" si="8" ref="D29:D34">C29/V/roo/cp</f>
        <v>#DIV/0!</v>
      </c>
      <c r="E29" s="152"/>
      <c r="F29" s="153" t="e">
        <f aca="true" t="shared" si="9" ref="F29:F34">D29*60</f>
        <v>#DIV/0!</v>
      </c>
      <c r="G29" s="153" t="e">
        <f aca="true" t="shared" si="10" ref="G29:G34">D29*600</f>
        <v>#DIV/0!</v>
      </c>
      <c r="H29" s="154" t="e">
        <f aca="true" t="shared" si="11" ref="H29:H34">D29*3600</f>
        <v>#DIV/0!</v>
      </c>
    </row>
    <row r="30" spans="1:8" ht="11.25">
      <c r="A30" s="92">
        <f>A29+1</f>
        <v>12</v>
      </c>
      <c r="B30" s="60">
        <f>Power!G30</f>
        <v>0</v>
      </c>
      <c r="C30" s="68">
        <f>Power!I30</f>
        <v>0</v>
      </c>
      <c r="D30" s="152" t="e">
        <f t="shared" si="8"/>
        <v>#DIV/0!</v>
      </c>
      <c r="E30" s="152"/>
      <c r="F30" s="153" t="e">
        <f t="shared" si="9"/>
        <v>#DIV/0!</v>
      </c>
      <c r="G30" s="153" t="e">
        <f t="shared" si="10"/>
        <v>#DIV/0!</v>
      </c>
      <c r="H30" s="154" t="e">
        <f t="shared" si="11"/>
        <v>#DIV/0!</v>
      </c>
    </row>
    <row r="31" spans="1:8" ht="11.25">
      <c r="A31" s="92">
        <f>A30+1</f>
        <v>13</v>
      </c>
      <c r="B31" s="60">
        <f>Power!G31</f>
        <v>0</v>
      </c>
      <c r="C31" s="68">
        <f>Power!I31</f>
        <v>0</v>
      </c>
      <c r="D31" s="152" t="e">
        <f t="shared" si="8"/>
        <v>#DIV/0!</v>
      </c>
      <c r="E31" s="152"/>
      <c r="F31" s="153" t="e">
        <f t="shared" si="9"/>
        <v>#DIV/0!</v>
      </c>
      <c r="G31" s="153" t="e">
        <f t="shared" si="10"/>
        <v>#DIV/0!</v>
      </c>
      <c r="H31" s="154" t="e">
        <f t="shared" si="11"/>
        <v>#DIV/0!</v>
      </c>
    </row>
    <row r="32" spans="1:8" ht="11.25">
      <c r="A32" s="92">
        <f>A31+1</f>
        <v>14</v>
      </c>
      <c r="B32" s="60">
        <f>Power!G32</f>
        <v>0</v>
      </c>
      <c r="C32" s="68">
        <f>Power!I32</f>
        <v>0</v>
      </c>
      <c r="D32" s="152" t="e">
        <f t="shared" si="8"/>
        <v>#DIV/0!</v>
      </c>
      <c r="E32" s="152"/>
      <c r="F32" s="153" t="e">
        <f t="shared" si="9"/>
        <v>#DIV/0!</v>
      </c>
      <c r="G32" s="153" t="e">
        <f t="shared" si="10"/>
        <v>#DIV/0!</v>
      </c>
      <c r="H32" s="154" t="e">
        <f t="shared" si="11"/>
        <v>#DIV/0!</v>
      </c>
    </row>
    <row r="33" spans="1:8" ht="11.25">
      <c r="A33" s="92">
        <f>A32+1</f>
        <v>15</v>
      </c>
      <c r="B33" s="60">
        <f>Power!G33</f>
        <v>0</v>
      </c>
      <c r="C33" s="68">
        <f>Power!I33</f>
        <v>0</v>
      </c>
      <c r="D33" s="152" t="e">
        <f t="shared" si="8"/>
        <v>#DIV/0!</v>
      </c>
      <c r="E33" s="152"/>
      <c r="F33" s="153" t="e">
        <f t="shared" si="9"/>
        <v>#DIV/0!</v>
      </c>
      <c r="G33" s="153" t="e">
        <f t="shared" si="10"/>
        <v>#DIV/0!</v>
      </c>
      <c r="H33" s="154" t="e">
        <f t="shared" si="11"/>
        <v>#DIV/0!</v>
      </c>
    </row>
    <row r="34" spans="1:8" ht="11.25">
      <c r="A34" s="93">
        <f>A33+1</f>
        <v>16</v>
      </c>
      <c r="B34" s="94">
        <f>Power!G34</f>
        <v>0</v>
      </c>
      <c r="C34" s="95">
        <f>Power!I34</f>
        <v>0</v>
      </c>
      <c r="D34" s="150" t="e">
        <f t="shared" si="8"/>
        <v>#DIV/0!</v>
      </c>
      <c r="E34" s="150"/>
      <c r="F34" s="155" t="e">
        <f t="shared" si="9"/>
        <v>#DIV/0!</v>
      </c>
      <c r="G34" s="155" t="e">
        <f t="shared" si="10"/>
        <v>#DIV/0!</v>
      </c>
      <c r="H34" s="156" t="e">
        <f t="shared" si="11"/>
        <v>#DIV/0!</v>
      </c>
    </row>
    <row r="35" spans="1:3" ht="11.25">
      <c r="A35" s="81"/>
      <c r="B35" s="68"/>
      <c r="C35" s="68"/>
    </row>
    <row r="36" spans="1:8" ht="11.25">
      <c r="A36" s="90">
        <v>1</v>
      </c>
      <c r="B36" s="91" t="s">
        <v>88</v>
      </c>
      <c r="C36" s="144">
        <f>Power!I36</f>
        <v>0</v>
      </c>
      <c r="D36" s="145"/>
      <c r="E36" s="145"/>
      <c r="F36" s="145"/>
      <c r="G36" s="146" t="s">
        <v>113</v>
      </c>
      <c r="H36" s="147"/>
    </row>
    <row r="37" spans="1:8" ht="11.25">
      <c r="A37" s="70"/>
      <c r="B37" s="52" t="s">
        <v>4</v>
      </c>
      <c r="C37" s="88" t="s">
        <v>19</v>
      </c>
      <c r="D37" s="146" t="s">
        <v>66</v>
      </c>
      <c r="E37" s="145"/>
      <c r="F37" s="146" t="s">
        <v>70</v>
      </c>
      <c r="G37" s="146" t="s">
        <v>69</v>
      </c>
      <c r="H37" s="148" t="s">
        <v>71</v>
      </c>
    </row>
    <row r="38" spans="1:8" ht="11.25">
      <c r="A38" s="71"/>
      <c r="B38" s="56" t="s">
        <v>8</v>
      </c>
      <c r="C38" s="89" t="s">
        <v>24</v>
      </c>
      <c r="D38" s="149" t="s">
        <v>65</v>
      </c>
      <c r="E38" s="150"/>
      <c r="F38" s="149" t="s">
        <v>34</v>
      </c>
      <c r="G38" s="149" t="s">
        <v>34</v>
      </c>
      <c r="H38" s="151" t="s">
        <v>34</v>
      </c>
    </row>
    <row r="39" spans="1:8" ht="11.25">
      <c r="A39" s="92">
        <v>11</v>
      </c>
      <c r="B39" s="60">
        <f>Power!G39</f>
        <v>0</v>
      </c>
      <c r="C39" s="68">
        <f>Power!I39</f>
        <v>0</v>
      </c>
      <c r="D39" s="152" t="e">
        <f aca="true" t="shared" si="12" ref="D39:D44">C39/V/roo/cp</f>
        <v>#DIV/0!</v>
      </c>
      <c r="E39" s="152"/>
      <c r="F39" s="153" t="e">
        <f aca="true" t="shared" si="13" ref="F39:F44">D39*60</f>
        <v>#DIV/0!</v>
      </c>
      <c r="G39" s="153" t="e">
        <f aca="true" t="shared" si="14" ref="G39:G44">D39*600</f>
        <v>#DIV/0!</v>
      </c>
      <c r="H39" s="154" t="e">
        <f aca="true" t="shared" si="15" ref="H39:H44">D39*3600</f>
        <v>#DIV/0!</v>
      </c>
    </row>
    <row r="40" spans="1:8" ht="11.25">
      <c r="A40" s="92">
        <f>A39+1</f>
        <v>12</v>
      </c>
      <c r="B40" s="60">
        <f>Power!G40</f>
        <v>0</v>
      </c>
      <c r="C40" s="68">
        <f>Power!I40</f>
        <v>0</v>
      </c>
      <c r="D40" s="152" t="e">
        <f t="shared" si="12"/>
        <v>#DIV/0!</v>
      </c>
      <c r="E40" s="152"/>
      <c r="F40" s="153" t="e">
        <f t="shared" si="13"/>
        <v>#DIV/0!</v>
      </c>
      <c r="G40" s="153" t="e">
        <f t="shared" si="14"/>
        <v>#DIV/0!</v>
      </c>
      <c r="H40" s="154" t="e">
        <f t="shared" si="15"/>
        <v>#DIV/0!</v>
      </c>
    </row>
    <row r="41" spans="1:8" ht="11.25">
      <c r="A41" s="92">
        <f>A40+1</f>
        <v>13</v>
      </c>
      <c r="B41" s="60">
        <f>Power!G41</f>
        <v>0</v>
      </c>
      <c r="C41" s="68">
        <f>Power!I41</f>
        <v>0</v>
      </c>
      <c r="D41" s="152" t="e">
        <f t="shared" si="12"/>
        <v>#DIV/0!</v>
      </c>
      <c r="E41" s="152"/>
      <c r="F41" s="153" t="e">
        <f t="shared" si="13"/>
        <v>#DIV/0!</v>
      </c>
      <c r="G41" s="153" t="e">
        <f t="shared" si="14"/>
        <v>#DIV/0!</v>
      </c>
      <c r="H41" s="154" t="e">
        <f t="shared" si="15"/>
        <v>#DIV/0!</v>
      </c>
    </row>
    <row r="42" spans="1:8" ht="11.25">
      <c r="A42" s="92">
        <f>A41+1</f>
        <v>14</v>
      </c>
      <c r="B42" s="60">
        <f>Power!G42</f>
        <v>0</v>
      </c>
      <c r="C42" s="68">
        <f>Power!I42</f>
        <v>0</v>
      </c>
      <c r="D42" s="152" t="e">
        <f t="shared" si="12"/>
        <v>#DIV/0!</v>
      </c>
      <c r="E42" s="152"/>
      <c r="F42" s="153" t="e">
        <f t="shared" si="13"/>
        <v>#DIV/0!</v>
      </c>
      <c r="G42" s="153" t="e">
        <f t="shared" si="14"/>
        <v>#DIV/0!</v>
      </c>
      <c r="H42" s="154" t="e">
        <f t="shared" si="15"/>
        <v>#DIV/0!</v>
      </c>
    </row>
    <row r="43" spans="1:8" ht="11.25">
      <c r="A43" s="92">
        <f>A42+1</f>
        <v>15</v>
      </c>
      <c r="B43" s="60">
        <f>Power!G43</f>
        <v>0</v>
      </c>
      <c r="C43" s="68">
        <f>Power!I43</f>
        <v>0</v>
      </c>
      <c r="D43" s="152" t="e">
        <f t="shared" si="12"/>
        <v>#DIV/0!</v>
      </c>
      <c r="E43" s="152"/>
      <c r="F43" s="153" t="e">
        <f t="shared" si="13"/>
        <v>#DIV/0!</v>
      </c>
      <c r="G43" s="153" t="e">
        <f t="shared" si="14"/>
        <v>#DIV/0!</v>
      </c>
      <c r="H43" s="154" t="e">
        <f t="shared" si="15"/>
        <v>#DIV/0!</v>
      </c>
    </row>
    <row r="44" spans="1:8" ht="11.25">
      <c r="A44" s="93">
        <f>A43+1</f>
        <v>16</v>
      </c>
      <c r="B44" s="94">
        <f>Power!G44</f>
        <v>0</v>
      </c>
      <c r="C44" s="95">
        <f>Power!I44</f>
        <v>0</v>
      </c>
      <c r="D44" s="150" t="e">
        <f t="shared" si="12"/>
        <v>#DIV/0!</v>
      </c>
      <c r="E44" s="150"/>
      <c r="F44" s="155" t="e">
        <f t="shared" si="13"/>
        <v>#DIV/0!</v>
      </c>
      <c r="G44" s="155" t="e">
        <f t="shared" si="14"/>
        <v>#DIV/0!</v>
      </c>
      <c r="H44" s="156" t="e">
        <f t="shared" si="15"/>
        <v>#DIV/0!</v>
      </c>
    </row>
    <row r="45" spans="1:3" ht="11.25">
      <c r="A45" s="67"/>
      <c r="B45" s="68"/>
      <c r="C45" s="68"/>
    </row>
    <row r="46" spans="1:3" ht="11.25">
      <c r="A46" s="45"/>
      <c r="B46" s="45"/>
      <c r="C46" s="87"/>
    </row>
    <row r="47" spans="1:3" ht="11.25">
      <c r="A47" s="45"/>
      <c r="B47" s="45"/>
      <c r="C47" s="45"/>
    </row>
    <row r="48" spans="1:3" ht="11.25">
      <c r="A48" s="45"/>
      <c r="B48" s="45"/>
      <c r="C48" s="45"/>
    </row>
    <row r="49" spans="1:3" ht="11.25">
      <c r="A49" s="45"/>
      <c r="B49" s="45"/>
      <c r="C49" s="45"/>
    </row>
    <row r="50" spans="1:3" ht="11.25">
      <c r="A50" s="45"/>
      <c r="B50" s="45"/>
      <c r="C50" s="45"/>
    </row>
    <row r="51" spans="1:3" ht="11.25">
      <c r="A51" s="45"/>
      <c r="B51" s="45"/>
      <c r="C51" s="45"/>
    </row>
    <row r="52" spans="1:3" ht="11.25">
      <c r="A52" s="45"/>
      <c r="B52" s="45"/>
      <c r="C52" s="45"/>
    </row>
    <row r="53" spans="1:3" ht="11.25">
      <c r="A53" s="45"/>
      <c r="B53" s="45"/>
      <c r="C53" s="45"/>
    </row>
    <row r="54" spans="1:3" ht="11.25">
      <c r="A54" s="45"/>
      <c r="B54" s="45"/>
      <c r="C54" s="45"/>
    </row>
    <row r="55" spans="1:3" ht="11.25">
      <c r="A55" s="45"/>
      <c r="B55" s="45"/>
      <c r="C55" s="45"/>
    </row>
    <row r="56" spans="1:3" ht="11.25">
      <c r="A56" s="45"/>
      <c r="B56" s="45"/>
      <c r="C56" s="45"/>
    </row>
    <row r="57" spans="1:2" ht="11.25">
      <c r="A57" s="45"/>
      <c r="B57" s="45"/>
    </row>
  </sheetData>
  <sheetProtection sheet="1" objects="1" scenarios="1"/>
  <printOptions gridLines="1"/>
  <pageMargins left="0.7874015748031497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&amp;C&amp;F - &amp;A&amp;R&amp;P(&amp;N)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Uolevi Mähönen</cp:lastModifiedBy>
  <cp:lastPrinted>2002-09-26T12:04:26Z</cp:lastPrinted>
  <dcterms:created xsi:type="dcterms:W3CDTF">1999-09-29T07:24:07Z</dcterms:created>
  <dcterms:modified xsi:type="dcterms:W3CDTF">2006-09-25T10:19:09Z</dcterms:modified>
  <cp:category/>
  <cp:version/>
  <cp:contentType/>
  <cp:contentStatus/>
</cp:coreProperties>
</file>