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ämäTyökirja"/>
  <bookViews>
    <workbookView xWindow="0" yWindow="0" windowWidth="28800" windowHeight="14235"/>
  </bookViews>
  <sheets>
    <sheet name="HOPS" sheetId="2" r:id="rId1"/>
    <sheet name="PDPP" sheetId="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9" i="2" l="1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8" i="2"/>
  <c r="AC24" i="2"/>
  <c r="L24" i="2"/>
  <c r="AC23" i="2"/>
  <c r="L23" i="2"/>
  <c r="AE31" i="2"/>
  <c r="P21" i="2"/>
  <c r="O21" i="2"/>
  <c r="AB45" i="2"/>
  <c r="AB38" i="2"/>
  <c r="AB26" i="2"/>
  <c r="AB7" i="2"/>
  <c r="AB2" i="2"/>
  <c r="AC70" i="2"/>
  <c r="L55" i="2"/>
  <c r="AC55" i="2"/>
  <c r="L58" i="2"/>
  <c r="L59" i="2"/>
  <c r="L60" i="2"/>
  <c r="L61" i="2"/>
  <c r="L62" i="2"/>
  <c r="L53" i="2"/>
  <c r="L54" i="2"/>
  <c r="L47" i="2"/>
  <c r="L48" i="2"/>
  <c r="L49" i="2"/>
  <c r="L50" i="2"/>
  <c r="L51" i="2"/>
  <c r="L52" i="2"/>
  <c r="L46" i="2"/>
  <c r="L56" i="2"/>
  <c r="L57" i="2"/>
  <c r="L66" i="2"/>
  <c r="L65" i="2"/>
  <c r="L36" i="2"/>
  <c r="L19" i="2"/>
  <c r="L22" i="2"/>
  <c r="L18" i="2"/>
  <c r="L11" i="2"/>
  <c r="L35" i="2"/>
  <c r="L32" i="2"/>
  <c r="L31" i="2"/>
  <c r="L29" i="2"/>
  <c r="L28" i="2"/>
  <c r="L43" i="2"/>
  <c r="Z7" i="2"/>
  <c r="Z68" i="2"/>
  <c r="L40" i="2"/>
  <c r="X7" i="2"/>
  <c r="X68" i="2"/>
  <c r="AC49" i="2"/>
  <c r="AC50" i="2"/>
  <c r="AC51" i="2"/>
  <c r="L21" i="2"/>
  <c r="L20" i="2"/>
  <c r="L17" i="2"/>
  <c r="N16" i="2"/>
  <c r="L16" i="2"/>
  <c r="M15" i="2"/>
  <c r="L15" i="2"/>
  <c r="N14" i="2"/>
  <c r="M14" i="2"/>
  <c r="Q13" i="2"/>
  <c r="P13" i="2"/>
  <c r="O13" i="2"/>
  <c r="N12" i="2"/>
  <c r="M12" i="2"/>
  <c r="Q10" i="2"/>
  <c r="P10" i="2"/>
  <c r="O10" i="2"/>
  <c r="N10" i="2"/>
  <c r="M10" i="2"/>
  <c r="Q9" i="2"/>
  <c r="L9" i="2"/>
  <c r="Q8" i="2"/>
  <c r="P8" i="2"/>
  <c r="AC56" i="2"/>
  <c r="AC57" i="2"/>
  <c r="AC58" i="2"/>
  <c r="AC59" i="2"/>
  <c r="AC60" i="2"/>
  <c r="AC61" i="2"/>
  <c r="AC62" i="2"/>
  <c r="AC39" i="2"/>
  <c r="AC40" i="2"/>
  <c r="AA7" i="2"/>
  <c r="AA68" i="2"/>
  <c r="A2" i="2"/>
  <c r="AC22" i="2"/>
  <c r="AC28" i="2"/>
  <c r="AC29" i="2"/>
  <c r="AC30" i="2"/>
  <c r="AC31" i="2"/>
  <c r="AC32" i="2"/>
  <c r="AC33" i="2"/>
  <c r="AC34" i="2"/>
  <c r="AC35" i="2"/>
  <c r="AC36" i="2"/>
  <c r="AC41" i="2"/>
  <c r="AC42" i="2"/>
  <c r="AC43" i="2"/>
  <c r="AC46" i="2"/>
  <c r="AC48" i="2"/>
  <c r="AC52" i="2"/>
  <c r="AC53" i="2"/>
  <c r="AC54" i="2"/>
  <c r="AC65" i="2"/>
  <c r="AC66" i="2"/>
  <c r="AC27" i="2"/>
  <c r="AC8" i="2"/>
  <c r="AC9" i="2"/>
  <c r="AC10" i="2"/>
  <c r="AC11" i="2"/>
  <c r="AC12" i="2"/>
  <c r="AC13" i="2"/>
  <c r="AC19" i="2"/>
  <c r="AC15" i="2"/>
  <c r="AC16" i="2"/>
  <c r="AC17" i="2"/>
  <c r="AC18" i="2"/>
  <c r="AC20" i="2"/>
  <c r="AC21" i="2"/>
  <c r="AC14" i="2"/>
  <c r="K21" i="2"/>
  <c r="J20" i="2"/>
  <c r="I19" i="2"/>
  <c r="I18" i="2"/>
  <c r="I17" i="2"/>
  <c r="H16" i="2"/>
  <c r="G15" i="2"/>
  <c r="H11" i="2"/>
  <c r="K9" i="2"/>
  <c r="J21" i="2"/>
  <c r="I21" i="2"/>
  <c r="H21" i="2"/>
  <c r="G21" i="2"/>
  <c r="H14" i="2"/>
  <c r="G14" i="2"/>
  <c r="J13" i="2"/>
  <c r="K13" i="2"/>
  <c r="I13" i="2"/>
  <c r="H12" i="2"/>
  <c r="G12" i="2"/>
  <c r="K10" i="2"/>
  <c r="J10" i="2"/>
  <c r="I10" i="2"/>
  <c r="H10" i="2"/>
  <c r="G10" i="2"/>
  <c r="K8" i="2"/>
  <c r="J8" i="2"/>
  <c r="E64" i="2"/>
  <c r="E45" i="2"/>
  <c r="E38" i="2"/>
  <c r="E26" i="2"/>
  <c r="E7" i="2"/>
  <c r="L41" i="2"/>
  <c r="L39" i="2"/>
  <c r="W7" i="2"/>
  <c r="W68" i="2"/>
  <c r="L14" i="2"/>
  <c r="L42" i="2"/>
  <c r="L34" i="2"/>
  <c r="L30" i="2"/>
  <c r="V7" i="2"/>
  <c r="V68" i="2"/>
  <c r="L10" i="2"/>
  <c r="L13" i="2"/>
  <c r="L27" i="2"/>
  <c r="L33" i="2"/>
  <c r="L8" i="2"/>
  <c r="S7" i="2"/>
  <c r="S68" i="2"/>
  <c r="U7" i="2"/>
  <c r="U68" i="2"/>
  <c r="R7" i="2"/>
  <c r="R68" i="2"/>
  <c r="T7" i="2"/>
  <c r="T68" i="2"/>
  <c r="P7" i="2"/>
  <c r="P68" i="2"/>
  <c r="Q7" i="2"/>
  <c r="Q68" i="2"/>
  <c r="M7" i="2"/>
  <c r="M68" i="2"/>
  <c r="O7" i="2"/>
  <c r="O68" i="2"/>
  <c r="N7" i="2"/>
  <c r="N68" i="2"/>
  <c r="E69" i="2"/>
  <c r="AC38" i="2"/>
  <c r="AC64" i="2"/>
  <c r="AC7" i="2"/>
  <c r="AC2" i="2"/>
  <c r="AC45" i="2"/>
  <c r="AC26" i="2"/>
  <c r="V69" i="2"/>
  <c r="Q69" i="2"/>
  <c r="Q70" i="2"/>
  <c r="AC69" i="2"/>
  <c r="L12" i="2"/>
  <c r="Y7" i="2"/>
  <c r="Y68" i="2"/>
  <c r="AA69" i="2"/>
  <c r="V70" i="2"/>
  <c r="AA70" i="2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 xml:space="preserve">Automaattitäyttö
</t>
        </r>
      </text>
    </comment>
    <comment ref="A6" authorId="0" shapeId="0">
      <text>
        <r>
          <rPr>
            <sz val="9"/>
            <color indexed="81"/>
            <rFont val="Tahoma"/>
            <charset val="1"/>
          </rPr>
          <t>Kurssikoodi ja -nimi, jotta löydät kurssin helposti Weboodista</t>
        </r>
      </text>
    </comment>
    <comment ref="C7" authorId="0" shapeId="0">
      <text>
        <r>
          <rPr>
            <sz val="9"/>
            <color indexed="81"/>
            <rFont val="Tahoma"/>
            <charset val="1"/>
          </rPr>
          <t>Näihin kohtiin voit laittaa kurssikokonaisuuksien (pääaine, sivuaine) koodit ja nimet, jotta löydät ne helposti esim Oodista tai Intosta</t>
        </r>
      </text>
    </comment>
    <comment ref="F8" authorId="0" shapeId="0">
      <text>
        <r>
          <rPr>
            <sz val="9"/>
            <color indexed="81"/>
            <rFont val="Tahoma"/>
            <charset val="1"/>
          </rPr>
          <t xml:space="preserve">Kun olet suorittanut kurssin, laita tähän ykkönen niin excel lisää vasemmalla olevan solun noppien määrän kertyneisiin noppiin. Tämä näkuu rivin päässä, osiossa </t>
        </r>
        <r>
          <rPr>
            <b/>
            <sz val="9"/>
            <color indexed="81"/>
            <rFont val="Tahoma"/>
            <family val="2"/>
          </rPr>
          <t>Edistyminen</t>
        </r>
      </text>
    </comment>
    <comment ref="L8" authorId="0" shapeId="0">
      <text>
        <r>
          <rPr>
            <sz val="9"/>
            <color indexed="81"/>
            <rFont val="Tahoma"/>
            <charset val="1"/>
          </rPr>
          <t xml:space="preserve">Automaattisesti kertoo ok jos </t>
        </r>
        <r>
          <rPr>
            <b/>
            <sz val="9"/>
            <color indexed="81"/>
            <rFont val="Tahoma"/>
            <family val="2"/>
          </rPr>
          <t>Suoritussuunnitelma</t>
        </r>
        <r>
          <rPr>
            <sz val="9"/>
            <color indexed="81"/>
            <rFont val="Tahoma"/>
            <charset val="1"/>
          </rPr>
          <t>-otsikon alla on tässä rivissä missä tahansa solussa on kirjoitusta (poikkeaa tyhjästä). Eli Excel etsii ja näet, jos olet unohtanut aikatauluttaa jonkun kurssin! Etsi vaan solu, josta puuttu ok.</t>
        </r>
      </text>
    </comment>
    <comment ref="Q8" authorId="0" shapeId="0">
      <text>
        <r>
          <rPr>
            <sz val="9"/>
            <color indexed="81"/>
            <rFont val="Tahoma"/>
            <charset val="1"/>
          </rPr>
          <t>Tänne voit aikataluttaa valitsemasi kurssit. Laita ruutuun/soluun sen verran pisteitä kun saat siitä kurssista sinä periodissa, kurssin kestoon suhteutettuna. Esim kahden periodin (IV ja V) pituinen 5 op kurssi, kirjoita kahteen soluun 2,5. Excel automaattisesti laskee nopat periodille (näkyy yläpuolella) ja lukuvuodelle (yhteenveto taulun alariveillä).</t>
        </r>
      </text>
    </comment>
    <comment ref="AB11" authorId="0" shapeId="0">
      <text>
        <r>
          <rPr>
            <sz val="9"/>
            <color indexed="81"/>
            <rFont val="Tahoma"/>
            <charset val="1"/>
          </rPr>
          <t xml:space="preserve">Kun suoritat kurssin, kirjoita arvosana tähän. Excel laskee keskiarvosi ihan ylös </t>
        </r>
        <r>
          <rPr>
            <b/>
            <sz val="9"/>
            <color indexed="81"/>
            <rFont val="Tahoma"/>
            <family val="2"/>
          </rPr>
          <t>Edistymis</t>
        </r>
        <r>
          <rPr>
            <sz val="9"/>
            <color indexed="81"/>
            <rFont val="Tahoma"/>
            <charset val="1"/>
          </rPr>
          <t>- otsikon alapuolelle. Keskiarvo näkyy myös yhteenveto-osiossa talukon alariveillä</t>
        </r>
      </text>
    </comment>
    <comment ref="L17" authorId="0" shapeId="0">
      <text>
        <r>
          <rPr>
            <sz val="9"/>
            <color indexed="81"/>
            <rFont val="Tahoma"/>
            <charset val="1"/>
          </rPr>
          <t xml:space="preserve">Tämä kurssi ei ole aikataulutettu joten solussa ei lue ok.
</t>
        </r>
      </text>
    </comment>
    <comment ref="AD31" authorId="0" shapeId="0">
      <text>
        <r>
          <rPr>
            <sz val="9"/>
            <color indexed="81"/>
            <rFont val="Tahoma"/>
            <charset val="1"/>
          </rPr>
          <t xml:space="preserve">Kirjoita tänne muistiin mahdolliset esitietovaatimukset. Kurssikoodi.
</t>
        </r>
      </text>
    </comment>
    <comment ref="AE31" authorId="0" shapeId="0">
      <text>
        <r>
          <rPr>
            <sz val="9"/>
            <color indexed="81"/>
            <rFont val="Tahoma"/>
            <charset val="1"/>
          </rPr>
          <t>Jos korjaat tämän solun sisällöksi nykyisen 
=IF(F8=1;"ok";"ei")
tilalle sen rivin numeron (nyt F</t>
        </r>
        <r>
          <rPr>
            <b/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Tahoma"/>
            <charset val="1"/>
          </rPr>
          <t>) jossa esitietokurssi on, niin Excel automaattisesi vaihtaa tähän "ok" kun olet suorittanut esitietovaatimuskurssin (muista, että kirjaat kurssin suoritetuksi laittamalla ykkösen kurssin viereiseen F-sarakkeeseen otsikon "Suoritettu? (1 jos kyllä)" alle</t>
        </r>
      </text>
    </comment>
  </commentList>
</comments>
</file>

<file path=xl/sharedStrings.xml><?xml version="1.0" encoding="utf-8"?>
<sst xmlns="http://schemas.openxmlformats.org/spreadsheetml/2006/main" count="195" uniqueCount="169">
  <si>
    <t>Koodi</t>
  </si>
  <si>
    <t>Kurssin nimi</t>
  </si>
  <si>
    <t>Perusopinnot</t>
  </si>
  <si>
    <t xml:space="preserve"> ENG3042.A Perusopinnot</t>
  </si>
  <si>
    <t>yhteensä</t>
  </si>
  <si>
    <t>/70</t>
  </si>
  <si>
    <t>ENG-A1001</t>
  </si>
  <si>
    <t>Tietokoneavusteiset työkalut insinööritieteissä</t>
  </si>
  <si>
    <t>ENG-A1002</t>
  </si>
  <si>
    <t>ARTS-ENG-Projekti</t>
  </si>
  <si>
    <t>ENG-A1005</t>
  </si>
  <si>
    <t>Insinööritieteiden tulevaisuusfoorumi</t>
  </si>
  <si>
    <t>CSE-A1111</t>
  </si>
  <si>
    <t>Ohjelmoinnin peruskurssi Y1</t>
  </si>
  <si>
    <t>CSE-A1130</t>
  </si>
  <si>
    <t>Tietotekniikka sovelluksissa</t>
  </si>
  <si>
    <t>CHEM-A1250</t>
  </si>
  <si>
    <t>Kemian perusteet</t>
  </si>
  <si>
    <t>MS-A0006</t>
  </si>
  <si>
    <t>MS-A0106</t>
  </si>
  <si>
    <t>MS-A0206</t>
  </si>
  <si>
    <t>PHYS-A3120</t>
  </si>
  <si>
    <t>Termodynamiikka (ENG)</t>
  </si>
  <si>
    <t>PHYS-A3130</t>
  </si>
  <si>
    <t>Sähkömagnetismi (ENG)</t>
  </si>
  <si>
    <t xml:space="preserve">TU-A1100 </t>
  </si>
  <si>
    <t>Tuotantotalous 1</t>
  </si>
  <si>
    <t>Pääaine</t>
  </si>
  <si>
    <t>/50</t>
  </si>
  <si>
    <t>Sivuaine</t>
  </si>
  <si>
    <t>Vapaasti valittavat</t>
  </si>
  <si>
    <t>Kandityö</t>
  </si>
  <si>
    <t>ENG3042.kand</t>
  </si>
  <si>
    <t>Kandidaatintyö ja seminaari</t>
  </si>
  <si>
    <t>ENG3042.kyps</t>
  </si>
  <si>
    <t>Kypsyysnäyte</t>
  </si>
  <si>
    <t>Kaikki yhteensä</t>
  </si>
  <si>
    <t>/25</t>
  </si>
  <si>
    <t>I Periodi</t>
  </si>
  <si>
    <t>II Periodi</t>
  </si>
  <si>
    <t>III Periodi</t>
  </si>
  <si>
    <t>IV Periodi</t>
  </si>
  <si>
    <t>V Periodi</t>
  </si>
  <si>
    <t>2. vuosi</t>
  </si>
  <si>
    <t>3. vuosi</t>
  </si>
  <si>
    <t>Kertyn. nopat</t>
  </si>
  <si>
    <t>Esitietoja / suoritettu?</t>
  </si>
  <si>
    <t>Kertyneet nopat</t>
  </si>
  <si>
    <t>viimeksi muokattu</t>
  </si>
  <si>
    <t>Suoritussuunnitelma</t>
  </si>
  <si>
    <t>Edistyminen</t>
  </si>
  <si>
    <t>Arvosana / Keskiarvo</t>
  </si>
  <si>
    <t>1. vuosi</t>
  </si>
  <si>
    <t>KANDIOHJELMA</t>
  </si>
  <si>
    <t>nopat</t>
  </si>
  <si>
    <t>/180</t>
  </si>
  <si>
    <t>periodissa</t>
  </si>
  <si>
    <t>lukuvuodessa</t>
  </si>
  <si>
    <t>Saatavissa</t>
  </si>
  <si>
    <t>Aikataulutettu?</t>
  </si>
  <si>
    <t>keskiarvo</t>
  </si>
  <si>
    <t>kumulatiivinen</t>
  </si>
  <si>
    <t>Suoritettu? (1 jos kyllä)</t>
  </si>
  <si>
    <t>Yhteenveto</t>
  </si>
  <si>
    <t>Tavoite</t>
  </si>
  <si>
    <t>Tavoitteiden saavuttamiseksi on tärkeää määritellä ne hyvin. PDPPssäni teen suuremmista tavoitteistani spesifin kaavion.</t>
  </si>
  <si>
    <t>Miksi tärkeää?</t>
  </si>
  <si>
    <t>Aikataulutus</t>
  </si>
  <si>
    <t>Ensimmäisen vuoden opintomenestys</t>
  </si>
  <si>
    <t>Oppia ensimmäisen vuoden opetussuunnitelman asiat hyvin.</t>
  </si>
  <si>
    <t>Mittari, milloin tavoite saavutettu?</t>
  </si>
  <si>
    <t>Keskiarvo 3, 50 op</t>
  </si>
  <si>
    <t>Kuinka tavoite saavutetaan?</t>
  </si>
  <si>
    <t>Opinnot pohjaa tuleville opinnoille, hyvä perusta tärkeää</t>
  </si>
  <si>
    <t>Joka viikko, toukokuun loppuun</t>
  </si>
  <si>
    <t>Haalariharjoitteluun kesäksi</t>
  </si>
  <si>
    <t>Rakennusalan haalariharjoittelun suorittaminen kesällä 2016</t>
  </si>
  <si>
    <t>Kesätyöpaikka</t>
  </si>
  <si>
    <t>Hakemalla töitä useammasta rakennusalan yrityksestä(haettu jo 4stä)</t>
  </si>
  <si>
    <t>Käytännön näkemys opintoihin tärkeää</t>
  </si>
  <si>
    <t>Maaliskuuun loppuun</t>
  </si>
  <si>
    <t>Lumilautapätkä kaudelta 15-16</t>
  </si>
  <si>
    <t>Mitä ja ketä?</t>
  </si>
  <si>
    <t>Lumilautapätkän kuvaus ja editointi lukiokämppiksen kanssa</t>
  </si>
  <si>
    <t>5 minuutin video, jonka materiaaleihin on tyytyväinen</t>
  </si>
  <si>
    <t>Kuvaamalla vähintään 2 clippiä viikossa + ainakin yksi kuvausreissu keväällä</t>
  </si>
  <si>
    <t>Omasta laskemisesta haluaa muistoja, kuvaaminen on kivaa.</t>
  </si>
  <si>
    <t>Toukokuun puoliväli</t>
  </si>
  <si>
    <t>Tekniikan kandidaatti</t>
  </si>
  <si>
    <t xml:space="preserve">Tekniikan kandidaatiksi valmistuminen </t>
  </si>
  <si>
    <t>Vaaditut kurssit suoritettu sekä kandi tehtynä kevääseen 2018</t>
  </si>
  <si>
    <t>Kevät 2018</t>
  </si>
  <si>
    <t>HOPS, kurssien suoritustahdin seuranta, opiskeluun panostaminen päivittäisellä tasolla</t>
  </si>
  <si>
    <t>Diplomi-insinööri</t>
  </si>
  <si>
    <t>Diksi valmistuminen</t>
  </si>
  <si>
    <t>Kurssit suoritettuina ja dippatyö tehtynä kevääseen 2020</t>
  </si>
  <si>
    <t>Pääaineen valinta, alan liekittäminen(inspiroituminen), HOPS, kurssien suoritus ajallaan, päivittäinen opiskeluun panostaminen</t>
  </si>
  <si>
    <t>Haluan valmistua määräajassa 5 vuotta.</t>
  </si>
  <si>
    <t>Kevät 2020</t>
  </si>
  <si>
    <t>Inspiroiva ja haastava duuni</t>
  </si>
  <si>
    <t>Duunipaikka, jossa tunnen tekeväni työtä, joka on kiinnostavaa sekä merkityksellistä, ja joka haastaa tekemään parhaansa</t>
  </si>
  <si>
    <t>Tunne</t>
  </si>
  <si>
    <t xml:space="preserve">Oikean pääaineen löytäminen, Omien valintojen kyseenalaistaminen(voisinko valita paremmin), </t>
  </si>
  <si>
    <t>Koska työssä vietetään suuri osa elämästä, on tärkeää tehdä jotain josta nauttii. Haaste pitää mielen nuorena ja virkeänä.</t>
  </si>
  <si>
    <t>Valmis luovan projektin tuote/viikko</t>
  </si>
  <si>
    <t>Luovuuden kehittäminen/luovana pysyminen</t>
  </si>
  <si>
    <t>Kehittää luovaa ajattelutapaa jokapäiväisessä elämässä</t>
  </si>
  <si>
    <t>Ympäristön tarkkailu, viikon luovan projektin spottaaminen, projektin suunnittelu ja toteutus. Luova ongelmanratkaisu kaikissa ongelmatilanteissa</t>
  </si>
  <si>
    <t>Liialliselta rutinoitumiselta välttäminen, hauskuus, innovatiivisuus</t>
  </si>
  <si>
    <t>Viikoittain, indefinite time</t>
  </si>
  <si>
    <t>Lyhyt tähtäin</t>
  </si>
  <si>
    <t>Keskipitkä tähtäin</t>
  </si>
  <si>
    <t>Pitkä tähtäin</t>
  </si>
  <si>
    <t xml:space="preserve">Kaikkien pakollisten harjoitusten suoritus. Asian ymmärtämiseen keskittyminen luennoilla. Järjestelmällinen tentteihin valmistautuminen. Yleisten opiskelutaitojen kehittäminen (muistin kehittäminen, aktiivinen lukeminen). </t>
  </si>
  <si>
    <t>Orientaatio kandidaattiopintoihin insinööritieteissä</t>
  </si>
  <si>
    <t>ENG-A1008</t>
  </si>
  <si>
    <t>MS-A0305</t>
  </si>
  <si>
    <t>Differentiaali- ja integraalilaskenta 3</t>
  </si>
  <si>
    <t xml:space="preserve">Differentiaali- ja integraalilaskenta 1 </t>
  </si>
  <si>
    <t>Differentiaali- ja integraalilaskenta 2</t>
  </si>
  <si>
    <t xml:space="preserve">Matriisilaskenta </t>
  </si>
  <si>
    <t>Kie-98.5001</t>
  </si>
  <si>
    <t>Kie-98.5002</t>
  </si>
  <si>
    <t>Ruotsin suullinen osio</t>
  </si>
  <si>
    <t>Ruotsin kirjallinen osio</t>
  </si>
  <si>
    <t>ENY-C2001</t>
  </si>
  <si>
    <t>Termodynamiikka ja lämmönsiirto</t>
  </si>
  <si>
    <t>Statiikka ja dynamiikka</t>
  </si>
  <si>
    <t>Kiinteän aineen mekaniikan perusteet</t>
  </si>
  <si>
    <t>Kontinuumimekaniikan perusteet</t>
  </si>
  <si>
    <t>Virtausmekaniikan perusteet</t>
  </si>
  <si>
    <t>materiaalitekniikka</t>
  </si>
  <si>
    <t>Tuotesuunnittelu</t>
  </si>
  <si>
    <t>Tuotantotekniikka</t>
  </si>
  <si>
    <t>Tietoyhdennetty rakentaminen</t>
  </si>
  <si>
    <t>Rakentamisen tekniikat</t>
  </si>
  <si>
    <t>RAK-C3004</t>
  </si>
  <si>
    <t>RAK-C3003</t>
  </si>
  <si>
    <t>KJR-C1001</t>
  </si>
  <si>
    <t>KJR-C2001</t>
  </si>
  <si>
    <t>KJR-C2002</t>
  </si>
  <si>
    <t>KJR-C2003</t>
  </si>
  <si>
    <t>KJR-C2004</t>
  </si>
  <si>
    <t>KJR-C2005</t>
  </si>
  <si>
    <t>KJR-C2006</t>
  </si>
  <si>
    <t>RYM-C1001</t>
  </si>
  <si>
    <t>RYM-C1002</t>
  </si>
  <si>
    <t>RYM-C2001</t>
  </si>
  <si>
    <t>RYM-C2002</t>
  </si>
  <si>
    <t>RYM-C3001</t>
  </si>
  <si>
    <t>Projektityökurssi II / yhdyskuntien suunnittelu</t>
  </si>
  <si>
    <t>Rakennetun ympäristön talous ja johtaminen</t>
  </si>
  <si>
    <t>Projektityökurssi I / yhdyskuntien suunnittelu</t>
  </si>
  <si>
    <t>Yhdyskuntajärjestelmien ja -suunnittelun oikeudelliset perusteet</t>
  </si>
  <si>
    <t>Johdatus rakennetun ympäristön suunnitteluun</t>
  </si>
  <si>
    <t>CSE-A1121</t>
  </si>
  <si>
    <t>Ohjelmoinnin peruskurssi Y2</t>
  </si>
  <si>
    <t>ENE-C3002</t>
  </si>
  <si>
    <t>Models for Decision Support in Engineering</t>
  </si>
  <si>
    <t>MAA-C2005</t>
  </si>
  <si>
    <t>Geometric Models in Engineering</t>
  </si>
  <si>
    <t>RAK-C3002</t>
  </si>
  <si>
    <t>Project Course on Computational Methods in Engineering</t>
  </si>
  <si>
    <t>YYT-C3002</t>
  </si>
  <si>
    <t>Application Programming in Engineering</t>
  </si>
  <si>
    <t>CSE-A1200</t>
  </si>
  <si>
    <t>Databases</t>
  </si>
  <si>
    <t>Kie-98.xxxx</t>
  </si>
  <si>
    <t>Vieraan kielen opintoja(kieli valitsematta)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</si>
</sst>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2" tint="-0.4999847407452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4B2D0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7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4B2D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slantDashDot">
        <color auto="1"/>
      </right>
      <top/>
      <bottom/>
      <diagonal/>
    </border>
    <border>
      <left style="thin">
        <color indexed="8"/>
      </left>
      <right style="slantDashDot">
        <color auto="1"/>
      </right>
      <top/>
      <bottom style="thin">
        <color indexed="8"/>
      </bottom>
      <diagonal/>
    </border>
    <border>
      <left/>
      <right style="slantDashDot">
        <color auto="1"/>
      </right>
      <top style="thin">
        <color indexed="8"/>
      </top>
      <bottom/>
      <diagonal/>
    </border>
    <border>
      <left style="thin">
        <color indexed="8"/>
      </left>
      <right style="slantDashDot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slantDashDot">
        <color auto="1"/>
      </left>
      <right style="thin">
        <color indexed="8"/>
      </right>
      <top/>
      <bottom/>
      <diagonal/>
    </border>
    <border>
      <left style="slantDashDot">
        <color auto="1"/>
      </left>
      <right style="thin">
        <color indexed="8"/>
      </right>
      <top/>
      <bottom style="thin">
        <color indexed="8"/>
      </bottom>
      <diagonal/>
    </border>
    <border>
      <left style="slantDashDot">
        <color auto="1"/>
      </left>
      <right/>
      <top style="thin">
        <color indexed="8"/>
      </top>
      <bottom/>
      <diagonal/>
    </border>
    <border>
      <left style="slantDashDot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slantDashDot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slantDashDot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indexed="8"/>
      </top>
      <bottom style="thin">
        <color indexed="8"/>
      </bottom>
      <diagonal/>
    </border>
    <border>
      <left/>
      <right style="slantDashDot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slantDashDot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slantDashDot">
        <color indexed="8"/>
      </right>
      <top/>
      <bottom style="thin">
        <color indexed="8"/>
      </bottom>
      <diagonal/>
    </border>
    <border>
      <left style="thin">
        <color indexed="8"/>
      </left>
      <right style="slantDashDot">
        <color indexed="8"/>
      </right>
      <top style="thin">
        <color auto="1"/>
      </top>
      <bottom style="thin">
        <color indexed="8"/>
      </bottom>
      <diagonal/>
    </border>
    <border>
      <left style="slantDashDot">
        <color auto="1"/>
      </left>
      <right style="slantDashDot">
        <color auto="1"/>
      </right>
      <top style="thin">
        <color auto="1"/>
      </top>
      <bottom style="thin">
        <color indexed="8"/>
      </bottom>
      <diagonal/>
    </border>
    <border>
      <left style="slantDashDot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slantDashDot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/>
      <diagonal/>
    </border>
    <border>
      <left/>
      <right style="slantDashDot">
        <color auto="1"/>
      </right>
      <top style="thin">
        <color auto="1"/>
      </top>
      <bottom/>
      <diagonal/>
    </border>
    <border>
      <left style="slantDashDot">
        <color auto="1"/>
      </left>
      <right/>
      <top/>
      <bottom style="thin">
        <color auto="1"/>
      </bottom>
      <diagonal/>
    </border>
    <border>
      <left/>
      <right style="slantDashDot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/>
      <bottom/>
      <diagonal/>
    </border>
    <border>
      <left style="thin">
        <color auto="1"/>
      </left>
      <right style="slantDashDot">
        <color auto="1"/>
      </right>
      <top/>
      <bottom style="thin">
        <color indexed="8"/>
      </bottom>
      <diagonal/>
    </border>
    <border>
      <left style="thin">
        <color indexed="8"/>
      </left>
      <right style="dashDotDot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ashDotDot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dashDot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DotDot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ashDotDot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ashDotDot">
        <color indexed="8"/>
      </right>
      <top style="thin">
        <color indexed="8"/>
      </top>
      <bottom style="thin">
        <color indexed="8"/>
      </bottom>
      <diagonal/>
    </border>
    <border>
      <left/>
      <right style="slantDashDot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n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slantDashDot">
        <color indexed="8"/>
      </left>
      <right style="slantDashDot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DotDot">
        <color indexed="8"/>
      </right>
      <top style="thin">
        <color indexed="8"/>
      </top>
      <bottom style="thin">
        <color auto="1"/>
      </bottom>
      <diagonal/>
    </border>
    <border>
      <left style="dashDotDot">
        <color indexed="8"/>
      </left>
      <right style="thin">
        <color indexed="8"/>
      </right>
      <top style="thin">
        <color indexed="8"/>
      </top>
      <bottom/>
      <diagonal/>
    </border>
    <border>
      <left style="dashDotDot">
        <color indexed="8"/>
      </left>
      <right/>
      <top style="thin">
        <color auto="1"/>
      </top>
      <bottom style="thin">
        <color indexed="8"/>
      </bottom>
      <diagonal/>
    </border>
    <border>
      <left/>
      <right style="dashDotDot">
        <color indexed="8"/>
      </right>
      <top style="thin">
        <color auto="1"/>
      </top>
      <bottom style="thin">
        <color auto="1"/>
      </bottom>
      <diagonal/>
    </border>
    <border>
      <left/>
      <right style="dashDotDot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slantDashDot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Dot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0">
    <xf numFmtId="0" fontId="0" fillId="0" borderId="0" xfId="0"/>
    <xf numFmtId="49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 applyProtection="1">
      <protection locked="0"/>
    </xf>
    <xf numFmtId="0" fontId="1" fillId="0" borderId="4" xfId="0" applyFont="1" applyBorder="1"/>
    <xf numFmtId="49" fontId="1" fillId="2" borderId="5" xfId="0" applyNumberFormat="1" applyFont="1" applyFill="1" applyBorder="1"/>
    <xf numFmtId="49" fontId="1" fillId="2" borderId="6" xfId="0" applyNumberFormat="1" applyFont="1" applyFill="1" applyBorder="1"/>
    <xf numFmtId="0" fontId="3" fillId="2" borderId="6" xfId="1" applyNumberFormat="1" applyFont="1" applyFill="1" applyBorder="1" applyAlignment="1" applyProtection="1">
      <protection locked="0"/>
    </xf>
    <xf numFmtId="49" fontId="1" fillId="2" borderId="7" xfId="0" applyNumberFormat="1" applyFont="1" applyFill="1" applyBorder="1"/>
    <xf numFmtId="0" fontId="1" fillId="0" borderId="0" xfId="0" applyFont="1" applyBorder="1"/>
    <xf numFmtId="0" fontId="6" fillId="0" borderId="17" xfId="0" applyFont="1" applyBorder="1"/>
    <xf numFmtId="0" fontId="4" fillId="2" borderId="0" xfId="0" applyFont="1" applyFill="1" applyBorder="1" applyAlignment="1">
      <alignment horizontal="right"/>
    </xf>
    <xf numFmtId="0" fontId="1" fillId="4" borderId="10" xfId="0" applyFont="1" applyFill="1" applyBorder="1"/>
    <xf numFmtId="0" fontId="1" fillId="4" borderId="12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2" borderId="0" xfId="0" applyFont="1" applyFill="1"/>
    <xf numFmtId="0" fontId="8" fillId="0" borderId="11" xfId="0" applyFont="1" applyBorder="1"/>
    <xf numFmtId="0" fontId="8" fillId="0" borderId="10" xfId="0" applyFont="1" applyBorder="1" applyAlignment="1">
      <alignment horizontal="left"/>
    </xf>
    <xf numFmtId="0" fontId="8" fillId="0" borderId="17" xfId="0" applyFont="1" applyBorder="1"/>
    <xf numFmtId="0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/>
    <xf numFmtId="0" fontId="8" fillId="0" borderId="12" xfId="0" applyFont="1" applyBorder="1" applyAlignment="1"/>
    <xf numFmtId="0" fontId="8" fillId="0" borderId="11" xfId="0" applyFont="1" applyBorder="1" applyAlignment="1"/>
    <xf numFmtId="0" fontId="8" fillId="0" borderId="0" xfId="0" applyFont="1" applyFill="1" applyBorder="1"/>
    <xf numFmtId="0" fontId="1" fillId="6" borderId="16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right"/>
    </xf>
    <xf numFmtId="0" fontId="8" fillId="6" borderId="16" xfId="0" applyFont="1" applyFill="1" applyBorder="1" applyAlignment="1">
      <alignment horizontal="left"/>
    </xf>
    <xf numFmtId="0" fontId="1" fillId="7" borderId="10" xfId="0" applyFont="1" applyFill="1" applyBorder="1"/>
    <xf numFmtId="0" fontId="7" fillId="7" borderId="12" xfId="0" applyFont="1" applyFill="1" applyBorder="1" applyAlignment="1"/>
    <xf numFmtId="0" fontId="1" fillId="7" borderId="12" xfId="0" applyFont="1" applyFill="1" applyBorder="1" applyAlignment="1">
      <alignment horizontal="right"/>
    </xf>
    <xf numFmtId="0" fontId="6" fillId="8" borderId="12" xfId="0" applyFont="1" applyFill="1" applyBorder="1" applyAlignment="1"/>
    <xf numFmtId="0" fontId="1" fillId="8" borderId="12" xfId="0" applyFont="1" applyFill="1" applyBorder="1" applyAlignment="1">
      <alignment horizontal="right"/>
    </xf>
    <xf numFmtId="0" fontId="5" fillId="8" borderId="12" xfId="0" applyFont="1" applyFill="1" applyBorder="1" applyAlignment="1">
      <alignment horizontal="right"/>
    </xf>
    <xf numFmtId="0" fontId="6" fillId="9" borderId="12" xfId="0" applyFont="1" applyFill="1" applyBorder="1" applyAlignment="1"/>
    <xf numFmtId="0" fontId="1" fillId="9" borderId="12" xfId="0" applyFont="1" applyFill="1" applyBorder="1" applyAlignment="1">
      <alignment horizontal="right"/>
    </xf>
    <xf numFmtId="0" fontId="1" fillId="9" borderId="10" xfId="0" applyFont="1" applyFill="1" applyBorder="1"/>
    <xf numFmtId="0" fontId="5" fillId="9" borderId="12" xfId="0" applyFont="1" applyFill="1" applyBorder="1" applyAlignment="1"/>
    <xf numFmtId="0" fontId="8" fillId="9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NumberFormat="1" applyFont="1" applyFill="1" applyBorder="1" applyAlignment="1">
      <alignment horizontal="center"/>
    </xf>
    <xf numFmtId="0" fontId="8" fillId="2" borderId="18" xfId="0" applyFont="1" applyFill="1" applyBorder="1"/>
    <xf numFmtId="0" fontId="8" fillId="7" borderId="12" xfId="0" applyFont="1" applyFill="1" applyBorder="1" applyAlignment="1"/>
    <xf numFmtId="0" fontId="8" fillId="7" borderId="12" xfId="0" applyFont="1" applyFill="1" applyBorder="1" applyAlignment="1">
      <alignment horizontal="left"/>
    </xf>
    <xf numFmtId="0" fontId="8" fillId="0" borderId="0" xfId="0" applyFont="1"/>
    <xf numFmtId="0" fontId="8" fillId="8" borderId="12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/>
    <xf numFmtId="0" fontId="8" fillId="0" borderId="11" xfId="0" applyNumberFormat="1" applyFont="1" applyBorder="1" applyAlignment="1">
      <alignment horizontal="center"/>
    </xf>
    <xf numFmtId="0" fontId="8" fillId="6" borderId="24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8" fillId="6" borderId="30" xfId="0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7" borderId="40" xfId="0" applyFont="1" applyFill="1" applyBorder="1" applyAlignment="1">
      <alignment horizontal="right"/>
    </xf>
    <xf numFmtId="0" fontId="8" fillId="0" borderId="8" xfId="0" applyFont="1" applyBorder="1"/>
    <xf numFmtId="0" fontId="8" fillId="10" borderId="40" xfId="0" applyFont="1" applyFill="1" applyBorder="1"/>
    <xf numFmtId="0" fontId="8" fillId="0" borderId="15" xfId="0" applyFont="1" applyBorder="1"/>
    <xf numFmtId="0" fontId="8" fillId="0" borderId="0" xfId="0" applyFont="1" applyBorder="1"/>
    <xf numFmtId="0" fontId="8" fillId="0" borderId="43" xfId="0" applyFont="1" applyBorder="1"/>
    <xf numFmtId="0" fontId="8" fillId="7" borderId="8" xfId="0" applyFont="1" applyFill="1" applyBorder="1" applyAlignment="1"/>
    <xf numFmtId="0" fontId="6" fillId="9" borderId="8" xfId="0" applyFont="1" applyFill="1" applyBorder="1" applyAlignment="1"/>
    <xf numFmtId="0" fontId="8" fillId="2" borderId="53" xfId="0" applyFont="1" applyFill="1" applyBorder="1"/>
    <xf numFmtId="0" fontId="8" fillId="8" borderId="8" xfId="0" applyNumberFormat="1" applyFont="1" applyFill="1" applyBorder="1" applyAlignment="1"/>
    <xf numFmtId="0" fontId="8" fillId="0" borderId="54" xfId="0" applyNumberFormat="1" applyFont="1" applyBorder="1" applyAlignment="1">
      <alignment horizontal="center"/>
    </xf>
    <xf numFmtId="0" fontId="8" fillId="0" borderId="58" xfId="0" applyFont="1" applyBorder="1"/>
    <xf numFmtId="0" fontId="8" fillId="0" borderId="59" xfId="0" applyFont="1" applyBorder="1"/>
    <xf numFmtId="0" fontId="8" fillId="0" borderId="27" xfId="0" applyNumberFormat="1" applyFont="1" applyBorder="1" applyAlignment="1">
      <alignment horizontal="center"/>
    </xf>
    <xf numFmtId="0" fontId="8" fillId="0" borderId="60" xfId="0" applyFont="1" applyBorder="1"/>
    <xf numFmtId="0" fontId="8" fillId="0" borderId="61" xfId="0" applyFont="1" applyBorder="1"/>
    <xf numFmtId="0" fontId="8" fillId="0" borderId="63" xfId="0" applyNumberFormat="1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6" fillId="9" borderId="41" xfId="0" applyFont="1" applyFill="1" applyBorder="1" applyAlignment="1"/>
    <xf numFmtId="0" fontId="8" fillId="0" borderId="64" xfId="0" applyFont="1" applyBorder="1"/>
    <xf numFmtId="0" fontId="8" fillId="6" borderId="41" xfId="0" applyFont="1" applyFill="1" applyBorder="1"/>
    <xf numFmtId="0" fontId="8" fillId="7" borderId="41" xfId="0" applyFont="1" applyFill="1" applyBorder="1" applyAlignment="1"/>
    <xf numFmtId="0" fontId="8" fillId="8" borderId="41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8" fillId="0" borderId="41" xfId="0" applyFont="1" applyBorder="1"/>
    <xf numFmtId="0" fontId="8" fillId="13" borderId="55" xfId="0" applyFont="1" applyFill="1" applyBorder="1"/>
    <xf numFmtId="0" fontId="8" fillId="0" borderId="8" xfId="0" applyFont="1" applyBorder="1" applyAlignment="1"/>
    <xf numFmtId="0" fontId="8" fillId="0" borderId="42" xfId="0" applyFont="1" applyBorder="1"/>
    <xf numFmtId="0" fontId="8" fillId="3" borderId="42" xfId="0" applyFont="1" applyFill="1" applyBorder="1"/>
    <xf numFmtId="0" fontId="8" fillId="3" borderId="40" xfId="0" applyFont="1" applyFill="1" applyBorder="1"/>
    <xf numFmtId="0" fontId="8" fillId="3" borderId="8" xfId="0" applyFont="1" applyFill="1" applyBorder="1"/>
    <xf numFmtId="0" fontId="8" fillId="3" borderId="41" xfId="0" applyFont="1" applyFill="1" applyBorder="1"/>
    <xf numFmtId="0" fontId="8" fillId="4" borderId="10" xfId="0" applyFont="1" applyFill="1" applyBorder="1"/>
    <xf numFmtId="0" fontId="8" fillId="3" borderId="40" xfId="0" applyFont="1" applyFill="1" applyBorder="1" applyAlignment="1">
      <alignment horizontal="right"/>
    </xf>
    <xf numFmtId="0" fontId="8" fillId="3" borderId="43" xfId="0" applyFont="1" applyFill="1" applyBorder="1" applyAlignment="1"/>
    <xf numFmtId="0" fontId="9" fillId="3" borderId="40" xfId="0" applyFont="1" applyFill="1" applyBorder="1"/>
    <xf numFmtId="14" fontId="1" fillId="0" borderId="13" xfId="0" applyNumberFormat="1" applyFont="1" applyBorder="1"/>
    <xf numFmtId="0" fontId="8" fillId="0" borderId="77" xfId="0" applyFont="1" applyBorder="1" applyAlignment="1">
      <alignment horizontal="center"/>
    </xf>
    <xf numFmtId="0" fontId="9" fillId="0" borderId="55" xfId="0" applyFont="1" applyBorder="1"/>
    <xf numFmtId="0" fontId="9" fillId="14" borderId="8" xfId="0" applyFont="1" applyFill="1" applyBorder="1"/>
    <xf numFmtId="0" fontId="1" fillId="4" borderId="40" xfId="0" applyFont="1" applyFill="1" applyBorder="1"/>
    <xf numFmtId="0" fontId="8" fillId="4" borderId="40" xfId="0" applyFont="1" applyFill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17" xfId="0" applyNumberFormat="1" applyFont="1" applyBorder="1"/>
    <xf numFmtId="0" fontId="10" fillId="0" borderId="26" xfId="0" applyNumberFormat="1" applyFont="1" applyBorder="1"/>
    <xf numFmtId="0" fontId="10" fillId="0" borderId="33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4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" fillId="8" borderId="19" xfId="0" applyFont="1" applyFill="1" applyBorder="1" applyAlignment="1"/>
    <xf numFmtId="0" fontId="5" fillId="8" borderId="20" xfId="0" applyFont="1" applyFill="1" applyBorder="1" applyAlignment="1"/>
    <xf numFmtId="0" fontId="8" fillId="0" borderId="82" xfId="0" applyNumberFormat="1" applyFont="1" applyBorder="1" applyAlignment="1">
      <alignment horizontal="center"/>
    </xf>
    <xf numFmtId="0" fontId="8" fillId="3" borderId="43" xfId="0" applyFont="1" applyFill="1" applyBorder="1"/>
    <xf numFmtId="0" fontId="8" fillId="0" borderId="0" xfId="0" applyFont="1" applyBorder="1" applyAlignment="1">
      <alignment horizontal="left" wrapText="1"/>
    </xf>
    <xf numFmtId="0" fontId="8" fillId="0" borderId="53" xfId="0" applyNumberFormat="1" applyFont="1" applyBorder="1" applyAlignment="1">
      <alignment horizontal="center"/>
    </xf>
    <xf numFmtId="0" fontId="10" fillId="0" borderId="52" xfId="0" applyNumberFormat="1" applyFont="1" applyBorder="1" applyAlignment="1">
      <alignment horizontal="center"/>
    </xf>
    <xf numFmtId="0" fontId="5" fillId="0" borderId="11" xfId="0" applyNumberFormat="1" applyFont="1" applyBorder="1"/>
    <xf numFmtId="0" fontId="5" fillId="0" borderId="17" xfId="0" applyNumberFormat="1" applyFont="1" applyBorder="1"/>
    <xf numFmtId="0" fontId="5" fillId="0" borderId="63" xfId="0" applyNumberFormat="1" applyFont="1" applyBorder="1"/>
    <xf numFmtId="0" fontId="5" fillId="0" borderId="17" xfId="0" applyFont="1" applyBorder="1"/>
    <xf numFmtId="0" fontId="5" fillId="0" borderId="82" xfId="0" applyNumberFormat="1" applyFont="1" applyBorder="1"/>
    <xf numFmtId="0" fontId="5" fillId="0" borderId="54" xfId="0" applyNumberFormat="1" applyFont="1" applyBorder="1"/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/>
    </xf>
    <xf numFmtId="0" fontId="5" fillId="0" borderId="82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0" xfId="0" applyFont="1"/>
    <xf numFmtId="0" fontId="5" fillId="0" borderId="1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8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85" xfId="0" applyNumberFormat="1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/>
    </xf>
    <xf numFmtId="0" fontId="5" fillId="0" borderId="88" xfId="0" applyNumberFormat="1" applyFont="1" applyBorder="1"/>
    <xf numFmtId="0" fontId="5" fillId="0" borderId="8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NumberFormat="1" applyFont="1" applyBorder="1" applyAlignment="1">
      <alignment horizontal="center"/>
    </xf>
    <xf numFmtId="0" fontId="5" fillId="0" borderId="91" xfId="0" applyNumberFormat="1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92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52" xfId="0" applyFont="1" applyBorder="1"/>
    <xf numFmtId="0" fontId="8" fillId="4" borderId="77" xfId="0" applyNumberFormat="1" applyFont="1" applyFill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10" fillId="0" borderId="93" xfId="0" applyNumberFormat="1" applyFont="1" applyBorder="1"/>
    <xf numFmtId="0" fontId="8" fillId="6" borderId="48" xfId="0" applyFont="1" applyFill="1" applyBorder="1" applyAlignment="1">
      <alignment horizontal="left"/>
    </xf>
    <xf numFmtId="0" fontId="9" fillId="3" borderId="41" xfId="0" applyFont="1" applyFill="1" applyBorder="1"/>
    <xf numFmtId="0" fontId="8" fillId="3" borderId="40" xfId="0" applyFont="1" applyFill="1" applyBorder="1" applyAlignment="1"/>
    <xf numFmtId="0" fontId="8" fillId="15" borderId="41" xfId="0" applyNumberFormat="1" applyFont="1" applyFill="1" applyBorder="1" applyAlignment="1">
      <alignment horizontal="center"/>
    </xf>
    <xf numFmtId="0" fontId="8" fillId="15" borderId="43" xfId="0" applyNumberFormat="1" applyFont="1" applyFill="1" applyBorder="1" applyAlignment="1">
      <alignment horizontal="right"/>
    </xf>
    <xf numFmtId="0" fontId="8" fillId="3" borderId="100" xfId="0" applyFont="1" applyFill="1" applyBorder="1"/>
    <xf numFmtId="0" fontId="8" fillId="3" borderId="20" xfId="0" applyFont="1" applyFill="1" applyBorder="1"/>
    <xf numFmtId="0" fontId="8" fillId="3" borderId="101" xfId="0" applyFont="1" applyFill="1" applyBorder="1"/>
    <xf numFmtId="0" fontId="8" fillId="3" borderId="20" xfId="0" applyFont="1" applyFill="1" applyBorder="1" applyAlignment="1">
      <alignment horizontal="right"/>
    </xf>
    <xf numFmtId="0" fontId="8" fillId="3" borderId="102" xfId="0" applyFont="1" applyFill="1" applyBorder="1"/>
    <xf numFmtId="0" fontId="10" fillId="0" borderId="97" xfId="0" applyNumberFormat="1" applyFont="1" applyBorder="1"/>
    <xf numFmtId="0" fontId="5" fillId="0" borderId="103" xfId="0" applyNumberFormat="1" applyFont="1" applyBorder="1" applyAlignment="1">
      <alignment horizontal="center"/>
    </xf>
    <xf numFmtId="0" fontId="5" fillId="0" borderId="104" xfId="0" applyNumberFormat="1" applyFont="1" applyBorder="1" applyAlignment="1">
      <alignment horizontal="center"/>
    </xf>
    <xf numFmtId="0" fontId="5" fillId="0" borderId="105" xfId="0" applyNumberFormat="1" applyFont="1" applyBorder="1" applyAlignment="1">
      <alignment horizontal="center"/>
    </xf>
    <xf numFmtId="0" fontId="9" fillId="0" borderId="8" xfId="0" applyFont="1" applyBorder="1"/>
    <xf numFmtId="0" fontId="10" fillId="0" borderId="10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5" fillId="0" borderId="107" xfId="0" applyNumberFormat="1" applyFont="1" applyBorder="1" applyAlignment="1">
      <alignment horizontal="center"/>
    </xf>
    <xf numFmtId="0" fontId="5" fillId="0" borderId="108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9" xfId="0" applyNumberFormat="1" applyFont="1" applyBorder="1" applyAlignment="1">
      <alignment horizontal="center"/>
    </xf>
    <xf numFmtId="0" fontId="5" fillId="0" borderId="110" xfId="0" applyFont="1" applyBorder="1"/>
    <xf numFmtId="164" fontId="8" fillId="6" borderId="0" xfId="0" applyNumberFormat="1" applyFont="1" applyFill="1" applyBorder="1" applyAlignment="1">
      <alignment horizontal="left"/>
    </xf>
    <xf numFmtId="1" fontId="8" fillId="3" borderId="102" xfId="0" applyNumberFormat="1" applyFont="1" applyFill="1" applyBorder="1"/>
    <xf numFmtId="164" fontId="8" fillId="4" borderId="83" xfId="0" applyNumberFormat="1" applyFont="1" applyFill="1" applyBorder="1" applyAlignment="1">
      <alignment horizontal="center"/>
    </xf>
    <xf numFmtId="164" fontId="8" fillId="4" borderId="98" xfId="0" applyNumberFormat="1" applyFont="1" applyFill="1" applyBorder="1" applyAlignment="1">
      <alignment horizontal="center"/>
    </xf>
    <xf numFmtId="164" fontId="8" fillId="4" borderId="99" xfId="0" applyNumberFormat="1" applyFont="1" applyFill="1" applyBorder="1" applyAlignment="1">
      <alignment horizontal="center"/>
    </xf>
    <xf numFmtId="164" fontId="8" fillId="4" borderId="8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1" xfId="0" applyFont="1" applyBorder="1" applyAlignment="1"/>
    <xf numFmtId="0" fontId="8" fillId="4" borderId="42" xfId="0" applyFont="1" applyFill="1" applyBorder="1" applyAlignment="1">
      <alignment horizontal="center"/>
    </xf>
    <xf numFmtId="0" fontId="13" fillId="16" borderId="113" xfId="0" applyFont="1" applyFill="1" applyBorder="1"/>
    <xf numFmtId="0" fontId="13" fillId="16" borderId="114" xfId="0" applyFont="1" applyFill="1" applyBorder="1"/>
    <xf numFmtId="0" fontId="13" fillId="16" borderId="112" xfId="0" applyFont="1" applyFill="1" applyBorder="1"/>
    <xf numFmtId="0" fontId="0" fillId="17" borderId="113" xfId="0" applyFill="1" applyBorder="1"/>
    <xf numFmtId="0" fontId="0" fillId="17" borderId="114" xfId="0" applyFill="1" applyBorder="1"/>
    <xf numFmtId="0" fontId="0" fillId="17" borderId="112" xfId="0" applyFill="1" applyBorder="1"/>
    <xf numFmtId="0" fontId="0" fillId="18" borderId="111" xfId="0" applyFill="1" applyBorder="1" applyAlignment="1">
      <alignment vertical="top" wrapText="1"/>
    </xf>
    <xf numFmtId="0" fontId="0" fillId="18" borderId="35" xfId="0" applyFill="1" applyBorder="1" applyAlignment="1">
      <alignment vertical="top" wrapText="1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9" fillId="15" borderId="41" xfId="0" applyNumberFormat="1" applyFont="1" applyFill="1" applyBorder="1" applyAlignment="1">
      <alignment horizontal="center" wrapText="1"/>
    </xf>
    <xf numFmtId="0" fontId="9" fillId="15" borderId="40" xfId="0" applyNumberFormat="1" applyFont="1" applyFill="1" applyBorder="1" applyAlignment="1">
      <alignment horizontal="center" wrapText="1"/>
    </xf>
    <xf numFmtId="0" fontId="9" fillId="15" borderId="43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0" borderId="78" xfId="0" applyFont="1" applyBorder="1" applyAlignment="1">
      <alignment horizontal="center" textRotation="180"/>
    </xf>
    <xf numFmtId="0" fontId="8" fillId="0" borderId="79" xfId="0" applyFont="1" applyBorder="1" applyAlignment="1">
      <alignment horizontal="center" textRotation="180"/>
    </xf>
    <xf numFmtId="0" fontId="8" fillId="0" borderId="80" xfId="0" applyFont="1" applyBorder="1" applyAlignment="1">
      <alignment horizontal="center" textRotation="180"/>
    </xf>
    <xf numFmtId="0" fontId="9" fillId="0" borderId="40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8" fillId="0" borderId="43" xfId="0" applyFont="1" applyBorder="1" applyAlignment="1">
      <alignment horizontal="center" textRotation="180"/>
    </xf>
    <xf numFmtId="0" fontId="8" fillId="0" borderId="8" xfId="0" applyFont="1" applyBorder="1" applyAlignment="1">
      <alignment horizontal="center" textRotation="180"/>
    </xf>
    <xf numFmtId="0" fontId="8" fillId="0" borderId="49" xfId="0" applyFont="1" applyBorder="1" applyAlignment="1">
      <alignment horizontal="center" textRotation="180"/>
    </xf>
    <xf numFmtId="0" fontId="8" fillId="0" borderId="28" xfId="0" applyFont="1" applyBorder="1" applyAlignment="1">
      <alignment horizontal="center" textRotation="180"/>
    </xf>
    <xf numFmtId="0" fontId="8" fillId="0" borderId="29" xfId="0" applyFont="1" applyBorder="1" applyAlignment="1">
      <alignment horizontal="center" textRotation="180"/>
    </xf>
    <xf numFmtId="0" fontId="8" fillId="0" borderId="14" xfId="0" applyFont="1" applyBorder="1" applyAlignment="1">
      <alignment horizontal="center" textRotation="180"/>
    </xf>
    <xf numFmtId="0" fontId="8" fillId="0" borderId="15" xfId="0" applyFont="1" applyBorder="1" applyAlignment="1">
      <alignment horizontal="center" textRotation="180"/>
    </xf>
    <xf numFmtId="0" fontId="8" fillId="2" borderId="0" xfId="0" applyFont="1" applyFill="1" applyBorder="1" applyAlignment="1">
      <alignment horizontal="center"/>
    </xf>
    <xf numFmtId="0" fontId="9" fillId="0" borderId="95" xfId="0" applyFont="1" applyBorder="1" applyAlignment="1">
      <alignment horizontal="center" textRotation="180"/>
    </xf>
    <xf numFmtId="0" fontId="9" fillId="0" borderId="96" xfId="0" applyFont="1" applyBorder="1" applyAlignment="1">
      <alignment horizontal="center" textRotation="180"/>
    </xf>
    <xf numFmtId="0" fontId="8" fillId="12" borderId="8" xfId="0" applyFont="1" applyFill="1" applyBorder="1"/>
    <xf numFmtId="0" fontId="7" fillId="4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5" borderId="8" xfId="0" applyFont="1" applyFill="1" applyBorder="1"/>
    <xf numFmtId="0" fontId="8" fillId="11" borderId="8" xfId="0" applyFont="1" applyFill="1" applyBorder="1"/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 textRotation="180"/>
    </xf>
    <xf numFmtId="0" fontId="8" fillId="0" borderId="56" xfId="0" applyFont="1" applyBorder="1" applyAlignment="1">
      <alignment horizontal="center" textRotation="180" wrapText="1"/>
    </xf>
    <xf numFmtId="0" fontId="8" fillId="0" borderId="75" xfId="0" applyFont="1" applyBorder="1" applyAlignment="1">
      <alignment horizontal="center" textRotation="180" wrapText="1"/>
    </xf>
    <xf numFmtId="0" fontId="8" fillId="0" borderId="76" xfId="0" applyFont="1" applyBorder="1" applyAlignment="1">
      <alignment horizontal="center" textRotation="180" wrapText="1"/>
    </xf>
    <xf numFmtId="0" fontId="8" fillId="0" borderId="67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5" fillId="4" borderId="40" xfId="0" applyFont="1" applyFill="1" applyBorder="1" applyAlignment="1">
      <alignment horizontal="left"/>
    </xf>
    <xf numFmtId="0" fontId="9" fillId="0" borderId="7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8" fillId="0" borderId="8" xfId="0" applyFont="1" applyBorder="1"/>
    <xf numFmtId="0" fontId="8" fillId="3" borderId="40" xfId="0" applyFont="1" applyFill="1" applyBorder="1"/>
    <xf numFmtId="0" fontId="8" fillId="3" borderId="43" xfId="0" applyFont="1" applyFill="1" applyBorder="1"/>
    <xf numFmtId="0" fontId="8" fillId="3" borderId="8" xfId="0" applyFont="1" applyFill="1" applyBorder="1"/>
    <xf numFmtId="0" fontId="9" fillId="0" borderId="5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8" borderId="41" xfId="0" applyNumberFormat="1" applyFont="1" applyFill="1" applyBorder="1" applyAlignment="1">
      <alignment horizontal="center"/>
    </xf>
    <xf numFmtId="0" fontId="8" fillId="8" borderId="40" xfId="0" applyNumberFormat="1" applyFont="1" applyFill="1" applyBorder="1" applyAlignment="1">
      <alignment horizontal="center"/>
    </xf>
    <xf numFmtId="0" fontId="8" fillId="8" borderId="43" xfId="0" applyNumberFormat="1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0" fontId="8" fillId="0" borderId="50" xfId="0" applyFont="1" applyBorder="1" applyAlignment="1">
      <alignment horizontal="center" textRotation="180"/>
    </xf>
    <xf numFmtId="0" fontId="8" fillId="0" borderId="22" xfId="0" applyFont="1" applyBorder="1" applyAlignment="1">
      <alignment horizontal="center" textRotation="180"/>
    </xf>
    <xf numFmtId="0" fontId="8" fillId="0" borderId="23" xfId="0" applyFont="1" applyBorder="1" applyAlignment="1">
      <alignment horizontal="center" textRotation="180"/>
    </xf>
    <xf numFmtId="0" fontId="8" fillId="13" borderId="8" xfId="0" applyFont="1" applyFill="1" applyBorder="1"/>
  </cellXfs>
  <cellStyles count="2">
    <cellStyle name="Hyperlink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3A3A3"/>
      <color rgb="FFEECDFF"/>
      <color rgb="FFE85E9C"/>
      <color rgb="FFF4B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AE70"/>
  <sheetViews>
    <sheetView showGridLines="0" tabSelected="1" topLeftCell="A23" zoomScale="118" zoomScaleNormal="90" zoomScalePageLayoutView="90" workbookViewId="0">
      <selection activeCell="AG15" sqref="AG15"/>
    </sheetView>
  </sheetViews>
  <sheetFormatPr defaultColWidth="8.85546875" defaultRowHeight="12.75" customHeight="1" x14ac:dyDescent="0.2"/>
  <cols>
    <col min="1" max="1" width="15.42578125" style="51" customWidth="1"/>
    <col min="2" max="2" width="8.85546875" style="51"/>
    <col min="3" max="3" width="17" style="51" customWidth="1"/>
    <col min="4" max="4" width="20.42578125" style="51" customWidth="1"/>
    <col min="5" max="5" width="5.7109375" style="51" customWidth="1"/>
    <col min="6" max="6" width="3.42578125" style="51" customWidth="1"/>
    <col min="7" max="12" width="4.7109375" style="51" customWidth="1"/>
    <col min="13" max="27" width="5.28515625" style="51" customWidth="1"/>
    <col min="28" max="28" width="6.85546875" style="51" customWidth="1"/>
    <col min="29" max="29" width="4.7109375" style="51" customWidth="1"/>
    <col min="30" max="30" width="11.42578125" style="51" customWidth="1"/>
    <col min="31" max="31" width="3.42578125" style="51" customWidth="1"/>
    <col min="32" max="16384" width="8.85546875" style="51"/>
  </cols>
  <sheetData>
    <row r="1" spans="1:31" ht="12.75" customHeight="1" x14ac:dyDescent="0.2">
      <c r="A1" s="1" t="s">
        <v>48</v>
      </c>
      <c r="B1" s="2"/>
      <c r="C1" s="2"/>
      <c r="D1" s="3"/>
      <c r="E1" s="19"/>
      <c r="F1" s="228" t="s">
        <v>62</v>
      </c>
      <c r="G1" s="265" t="s">
        <v>58</v>
      </c>
      <c r="H1" s="266"/>
      <c r="I1" s="266"/>
      <c r="J1" s="266"/>
      <c r="K1" s="267"/>
      <c r="L1" s="241" t="s">
        <v>59</v>
      </c>
      <c r="M1" s="231" t="s">
        <v>49</v>
      </c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2"/>
      <c r="AB1" s="275" t="s">
        <v>50</v>
      </c>
      <c r="AC1" s="276"/>
      <c r="AD1" s="276"/>
      <c r="AE1" s="277"/>
    </row>
    <row r="2" spans="1:31" ht="12.75" customHeight="1" x14ac:dyDescent="0.2">
      <c r="A2" s="99">
        <f ca="1">TODAY()</f>
        <v>42635</v>
      </c>
      <c r="B2" s="10"/>
      <c r="C2" s="4" t="s">
        <v>53</v>
      </c>
      <c r="D2" s="5"/>
      <c r="E2" s="19"/>
      <c r="F2" s="229"/>
      <c r="G2" s="268"/>
      <c r="H2" s="269"/>
      <c r="I2" s="269"/>
      <c r="J2" s="269"/>
      <c r="K2" s="270"/>
      <c r="L2" s="242"/>
      <c r="M2" s="68" t="s">
        <v>52</v>
      </c>
      <c r="N2" s="64"/>
      <c r="O2" s="64">
        <v>2015</v>
      </c>
      <c r="P2" s="64"/>
      <c r="Q2" s="64"/>
      <c r="R2" s="51" t="s">
        <v>43</v>
      </c>
      <c r="T2" s="64">
        <v>2016</v>
      </c>
      <c r="U2" s="64"/>
      <c r="W2" s="64" t="s">
        <v>44</v>
      </c>
      <c r="X2" s="64"/>
      <c r="Y2" s="64">
        <v>2017</v>
      </c>
      <c r="Z2" s="64"/>
      <c r="AA2" s="87"/>
      <c r="AB2" s="101">
        <f>AVERAGE($AB$8:$AB$22,$AB$27:$AB$36,$AB$39:$AB$43,$AB$46:$AB$54,$AB$55:$AB$62,$AB$65:$AB$66)</f>
        <v>3.5714285714285716</v>
      </c>
      <c r="AC2" s="102">
        <f>SUM(AC8:AC22)+SUM(AC27:AC36)+SUM(AC39:AC43)+SUM(AC46:AC54)+SUM(AC55:AC62)+SUM(AC65:AC66)</f>
        <v>33</v>
      </c>
      <c r="AD2" s="258" t="s">
        <v>46</v>
      </c>
      <c r="AE2" s="259"/>
    </row>
    <row r="3" spans="1:31" ht="12.75" customHeight="1" thickBot="1" x14ac:dyDescent="0.25">
      <c r="A3" s="6"/>
      <c r="B3" s="7"/>
      <c r="C3" s="8"/>
      <c r="D3" s="9"/>
      <c r="E3" s="19"/>
      <c r="F3" s="229"/>
      <c r="G3" s="235" t="s">
        <v>38</v>
      </c>
      <c r="H3" s="238" t="s">
        <v>39</v>
      </c>
      <c r="I3" s="238" t="s">
        <v>40</v>
      </c>
      <c r="J3" s="238" t="s">
        <v>41</v>
      </c>
      <c r="K3" s="286" t="s">
        <v>42</v>
      </c>
      <c r="L3" s="242"/>
      <c r="M3" s="233" t="s">
        <v>38</v>
      </c>
      <c r="N3" s="234" t="s">
        <v>39</v>
      </c>
      <c r="O3" s="234" t="s">
        <v>40</v>
      </c>
      <c r="P3" s="234" t="s">
        <v>41</v>
      </c>
      <c r="Q3" s="234" t="s">
        <v>42</v>
      </c>
      <c r="R3" s="234" t="s">
        <v>38</v>
      </c>
      <c r="S3" s="234" t="s">
        <v>39</v>
      </c>
      <c r="T3" s="234" t="s">
        <v>40</v>
      </c>
      <c r="U3" s="234" t="s">
        <v>41</v>
      </c>
      <c r="V3" s="234" t="s">
        <v>42</v>
      </c>
      <c r="W3" s="234" t="s">
        <v>38</v>
      </c>
      <c r="X3" s="234" t="s">
        <v>39</v>
      </c>
      <c r="Y3" s="234" t="s">
        <v>40</v>
      </c>
      <c r="Z3" s="234" t="s">
        <v>41</v>
      </c>
      <c r="AA3" s="254" t="s">
        <v>42</v>
      </c>
      <c r="AB3" s="255" t="s">
        <v>51</v>
      </c>
      <c r="AC3" s="254" t="s">
        <v>45</v>
      </c>
      <c r="AD3" s="260"/>
      <c r="AE3" s="261"/>
    </row>
    <row r="4" spans="1:31" ht="12.75" customHeight="1" x14ac:dyDescent="0.2">
      <c r="A4" s="19"/>
      <c r="B4" s="19"/>
      <c r="C4" s="19"/>
      <c r="D4" s="19"/>
      <c r="E4" s="19"/>
      <c r="F4" s="229"/>
      <c r="G4" s="236"/>
      <c r="H4" s="238"/>
      <c r="I4" s="238"/>
      <c r="J4" s="238"/>
      <c r="K4" s="287"/>
      <c r="L4" s="242"/>
      <c r="M4" s="233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54"/>
      <c r="AB4" s="256"/>
      <c r="AC4" s="254"/>
      <c r="AD4" s="260"/>
      <c r="AE4" s="261"/>
    </row>
    <row r="5" spans="1:31" ht="17.25" customHeight="1" x14ac:dyDescent="0.2">
      <c r="F5" s="229"/>
      <c r="G5" s="236"/>
      <c r="H5" s="238"/>
      <c r="I5" s="238"/>
      <c r="J5" s="238"/>
      <c r="K5" s="287"/>
      <c r="L5" s="242"/>
      <c r="M5" s="233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54"/>
      <c r="AB5" s="256"/>
      <c r="AC5" s="254"/>
      <c r="AD5" s="260"/>
      <c r="AE5" s="261"/>
    </row>
    <row r="6" spans="1:31" ht="50.25" customHeight="1" x14ac:dyDescent="0.2">
      <c r="A6" s="21" t="s">
        <v>0</v>
      </c>
      <c r="B6" s="253" t="s">
        <v>1</v>
      </c>
      <c r="C6" s="253"/>
      <c r="D6" s="20"/>
      <c r="E6" s="100" t="s">
        <v>54</v>
      </c>
      <c r="F6" s="230"/>
      <c r="G6" s="237"/>
      <c r="H6" s="239"/>
      <c r="I6" s="239"/>
      <c r="J6" s="239"/>
      <c r="K6" s="288"/>
      <c r="L6" s="242"/>
      <c r="M6" s="233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54"/>
      <c r="AB6" s="257"/>
      <c r="AC6" s="254"/>
      <c r="AD6" s="262"/>
      <c r="AE6" s="263"/>
    </row>
    <row r="7" spans="1:31" ht="12.75" customHeight="1" x14ac:dyDescent="0.2">
      <c r="A7" s="28" t="s">
        <v>2</v>
      </c>
      <c r="B7" s="29" t="s">
        <v>3</v>
      </c>
      <c r="C7" s="29"/>
      <c r="D7" s="30" t="s">
        <v>4</v>
      </c>
      <c r="E7" s="31">
        <f>SUM(E8:E25)</f>
        <v>71</v>
      </c>
      <c r="F7" s="32" t="s">
        <v>5</v>
      </c>
      <c r="G7" s="60"/>
      <c r="H7" s="32"/>
      <c r="I7" s="32"/>
      <c r="J7" s="32"/>
      <c r="K7" s="58"/>
      <c r="L7" s="174"/>
      <c r="M7" s="198">
        <f t="shared" ref="M7:AA7" si="0">SUM(M8:M66)</f>
        <v>12.6</v>
      </c>
      <c r="N7" s="198">
        <f t="shared" si="0"/>
        <v>18.600000000000001</v>
      </c>
      <c r="O7" s="198">
        <f t="shared" si="0"/>
        <v>14.766666666666666</v>
      </c>
      <c r="P7" s="198">
        <f t="shared" si="0"/>
        <v>7.2666666666666666</v>
      </c>
      <c r="Q7" s="198">
        <f t="shared" si="0"/>
        <v>9.7666666666666657</v>
      </c>
      <c r="R7" s="198">
        <f t="shared" si="0"/>
        <v>0</v>
      </c>
      <c r="S7" s="198">
        <f t="shared" si="0"/>
        <v>0</v>
      </c>
      <c r="T7" s="198">
        <f t="shared" si="0"/>
        <v>0</v>
      </c>
      <c r="U7" s="198">
        <f t="shared" si="0"/>
        <v>0</v>
      </c>
      <c r="V7" s="198">
        <f t="shared" si="0"/>
        <v>0</v>
      </c>
      <c r="W7" s="198">
        <f t="shared" si="0"/>
        <v>0</v>
      </c>
      <c r="X7" s="198">
        <f t="shared" si="0"/>
        <v>0</v>
      </c>
      <c r="Y7" s="198">
        <f t="shared" si="0"/>
        <v>10</v>
      </c>
      <c r="Z7" s="198">
        <f t="shared" si="0"/>
        <v>0</v>
      </c>
      <c r="AA7" s="198">
        <f t="shared" si="0"/>
        <v>0</v>
      </c>
      <c r="AB7" s="88">
        <f>AVERAGE(AB8:AB22)</f>
        <v>3.5714285714285716</v>
      </c>
      <c r="AC7" s="83">
        <f>SUM(AC8:AC22)</f>
        <v>33</v>
      </c>
      <c r="AD7" s="289"/>
      <c r="AE7" s="289"/>
    </row>
    <row r="8" spans="1:31" ht="12.75" customHeight="1" x14ac:dyDescent="0.2">
      <c r="A8" s="22" t="s">
        <v>6</v>
      </c>
      <c r="B8" s="221" t="s">
        <v>7</v>
      </c>
      <c r="C8" s="221"/>
      <c r="D8" s="221"/>
      <c r="E8" s="22">
        <v>5</v>
      </c>
      <c r="F8" s="59"/>
      <c r="G8" s="105"/>
      <c r="H8" s="106"/>
      <c r="I8" s="106"/>
      <c r="J8" s="106">
        <f>$E$8/2</f>
        <v>2.5</v>
      </c>
      <c r="K8" s="107">
        <f>$E$8/2</f>
        <v>2.5</v>
      </c>
      <c r="L8" s="173" t="str">
        <f t="shared" ref="L8:L22" si="1">IF(COUNTA(M8:AA8)&lt;&gt;0, "ok", "")</f>
        <v>ok</v>
      </c>
      <c r="M8" s="138"/>
      <c r="N8" s="137"/>
      <c r="O8" s="137"/>
      <c r="P8" s="137">
        <f>$E$8/2</f>
        <v>2.5</v>
      </c>
      <c r="Q8" s="141">
        <f>$E$8/2</f>
        <v>2.5</v>
      </c>
      <c r="R8" s="160"/>
      <c r="S8" s="137"/>
      <c r="T8" s="139"/>
      <c r="U8" s="136"/>
      <c r="V8" s="140"/>
      <c r="W8" s="138"/>
      <c r="X8" s="137"/>
      <c r="Y8" s="137"/>
      <c r="Z8" s="137"/>
      <c r="AA8" s="141"/>
      <c r="AB8" s="74"/>
      <c r="AC8" s="76">
        <f t="shared" ref="AC8:AC13" si="2">IF(F8=1, E8, 0)</f>
        <v>0</v>
      </c>
      <c r="AD8" s="89"/>
      <c r="AE8" s="89" t="str">
        <f>IF(F8=1,"ok","ei")</f>
        <v>ei</v>
      </c>
    </row>
    <row r="9" spans="1:31" ht="12.75" customHeight="1" x14ac:dyDescent="0.2">
      <c r="A9" s="22" t="s">
        <v>8</v>
      </c>
      <c r="B9" s="221" t="s">
        <v>9</v>
      </c>
      <c r="C9" s="221"/>
      <c r="D9" s="221"/>
      <c r="E9" s="22">
        <v>5</v>
      </c>
      <c r="F9" s="59"/>
      <c r="G9" s="108"/>
      <c r="H9" s="109"/>
      <c r="I9" s="109"/>
      <c r="J9" s="109"/>
      <c r="K9" s="110">
        <f>$E$9</f>
        <v>5</v>
      </c>
      <c r="L9" s="173" t="str">
        <f t="shared" si="1"/>
        <v>ok</v>
      </c>
      <c r="M9" s="144"/>
      <c r="N9" s="143"/>
      <c r="O9" s="143"/>
      <c r="P9" s="143"/>
      <c r="Q9" s="156">
        <f>$E$9</f>
        <v>5</v>
      </c>
      <c r="R9" s="161"/>
      <c r="S9" s="143"/>
      <c r="T9" s="139"/>
      <c r="U9" s="142"/>
      <c r="V9" s="145"/>
      <c r="W9" s="144"/>
      <c r="X9" s="187"/>
      <c r="Y9" s="187"/>
      <c r="Z9" s="143"/>
      <c r="AA9" s="146"/>
      <c r="AB9" s="75"/>
      <c r="AC9" s="73">
        <f t="shared" si="2"/>
        <v>0</v>
      </c>
      <c r="AD9" s="89"/>
      <c r="AE9" s="89" t="str">
        <f t="shared" ref="AE9:AE24" si="3">IF(F9=1,"ok","ei")</f>
        <v>ei</v>
      </c>
    </row>
    <row r="10" spans="1:31" ht="12.75" customHeight="1" x14ac:dyDescent="0.2">
      <c r="A10" s="22" t="s">
        <v>115</v>
      </c>
      <c r="B10" s="221" t="s">
        <v>114</v>
      </c>
      <c r="C10" s="221"/>
      <c r="D10" s="221"/>
      <c r="E10" s="22">
        <v>3</v>
      </c>
      <c r="F10" s="59"/>
      <c r="G10" s="111">
        <f>$E$10/5</f>
        <v>0.6</v>
      </c>
      <c r="H10" s="112">
        <f>$E$10/5</f>
        <v>0.6</v>
      </c>
      <c r="I10" s="112">
        <f>$E$10/5</f>
        <v>0.6</v>
      </c>
      <c r="J10" s="112">
        <f>$E$10/5</f>
        <v>0.6</v>
      </c>
      <c r="K10" s="113">
        <f>$E$10/5</f>
        <v>0.6</v>
      </c>
      <c r="L10" s="173" t="str">
        <f t="shared" si="1"/>
        <v>ok</v>
      </c>
      <c r="M10" s="172">
        <f>$E$10/5</f>
        <v>0.6</v>
      </c>
      <c r="N10" s="147">
        <f>$E$10/5</f>
        <v>0.6</v>
      </c>
      <c r="O10" s="147">
        <f>$E$10/5</f>
        <v>0.6</v>
      </c>
      <c r="P10" s="147">
        <f>$E$10/5</f>
        <v>0.6</v>
      </c>
      <c r="Q10" s="157">
        <f>$E$10/5</f>
        <v>0.6</v>
      </c>
      <c r="R10" s="161"/>
      <c r="S10" s="143"/>
      <c r="T10" s="139"/>
      <c r="U10" s="142"/>
      <c r="V10" s="145"/>
      <c r="W10" s="185"/>
      <c r="X10" s="152"/>
      <c r="Y10" s="152"/>
      <c r="Z10" s="186"/>
      <c r="AA10" s="146"/>
      <c r="AB10" s="75"/>
      <c r="AC10" s="73">
        <f t="shared" si="2"/>
        <v>0</v>
      </c>
      <c r="AD10" s="89"/>
      <c r="AE10" s="89" t="str">
        <f t="shared" si="3"/>
        <v>ei</v>
      </c>
    </row>
    <row r="11" spans="1:31" ht="12.75" customHeight="1" x14ac:dyDescent="0.2">
      <c r="A11" s="22" t="s">
        <v>10</v>
      </c>
      <c r="B11" s="221" t="s">
        <v>11</v>
      </c>
      <c r="C11" s="221"/>
      <c r="D11" s="221"/>
      <c r="E11" s="22">
        <v>3</v>
      </c>
      <c r="F11" s="59">
        <v>1</v>
      </c>
      <c r="G11" s="111"/>
      <c r="H11" s="114">
        <f>$E$11</f>
        <v>3</v>
      </c>
      <c r="I11" s="114"/>
      <c r="J11" s="114"/>
      <c r="K11" s="115"/>
      <c r="L11" s="173" t="str">
        <f t="shared" si="1"/>
        <v>ok</v>
      </c>
      <c r="M11" s="172"/>
      <c r="N11" s="148">
        <v>3</v>
      </c>
      <c r="O11" s="148"/>
      <c r="P11" s="148"/>
      <c r="Q11" s="158"/>
      <c r="R11" s="161"/>
      <c r="S11" s="143"/>
      <c r="T11" s="139"/>
      <c r="U11" s="142"/>
      <c r="V11" s="145"/>
      <c r="W11" s="185"/>
      <c r="X11" s="152"/>
      <c r="Y11" s="152"/>
      <c r="Z11" s="186"/>
      <c r="AA11" s="146"/>
      <c r="AB11" s="75">
        <v>3</v>
      </c>
      <c r="AC11" s="73">
        <f t="shared" si="2"/>
        <v>3</v>
      </c>
      <c r="AD11" s="89"/>
      <c r="AE11" s="89" t="str">
        <f t="shared" si="3"/>
        <v>ok</v>
      </c>
    </row>
    <row r="12" spans="1:31" ht="12.75" customHeight="1" x14ac:dyDescent="0.2">
      <c r="A12" s="22" t="s">
        <v>12</v>
      </c>
      <c r="B12" s="221" t="s">
        <v>13</v>
      </c>
      <c r="C12" s="221"/>
      <c r="D12" s="221"/>
      <c r="E12" s="22">
        <v>5</v>
      </c>
      <c r="F12" s="59">
        <v>1</v>
      </c>
      <c r="G12" s="111">
        <f>$E$12/2</f>
        <v>2.5</v>
      </c>
      <c r="H12" s="112">
        <f>$E$12/2</f>
        <v>2.5</v>
      </c>
      <c r="I12" s="114"/>
      <c r="J12" s="114"/>
      <c r="K12" s="115"/>
      <c r="L12" s="173" t="str">
        <f t="shared" si="1"/>
        <v>ok</v>
      </c>
      <c r="M12" s="172">
        <f>$E$12/2</f>
        <v>2.5</v>
      </c>
      <c r="N12" s="147">
        <f>$E$12/2</f>
        <v>2.5</v>
      </c>
      <c r="O12" s="148"/>
      <c r="P12" s="148"/>
      <c r="Q12" s="158"/>
      <c r="R12" s="161"/>
      <c r="S12" s="143"/>
      <c r="T12" s="139"/>
      <c r="U12" s="142"/>
      <c r="V12" s="145"/>
      <c r="W12" s="185"/>
      <c r="X12" s="152"/>
      <c r="Y12" s="188"/>
      <c r="Z12" s="186"/>
      <c r="AA12" s="149"/>
      <c r="AB12" s="75">
        <v>5</v>
      </c>
      <c r="AC12" s="73">
        <f t="shared" si="2"/>
        <v>5</v>
      </c>
      <c r="AD12" s="89"/>
      <c r="AE12" s="89" t="str">
        <f t="shared" si="3"/>
        <v>ok</v>
      </c>
    </row>
    <row r="13" spans="1:31" ht="12.75" customHeight="1" x14ac:dyDescent="0.2">
      <c r="A13" s="22" t="s">
        <v>14</v>
      </c>
      <c r="B13" s="221" t="s">
        <v>15</v>
      </c>
      <c r="C13" s="221"/>
      <c r="D13" s="221"/>
      <c r="E13" s="22">
        <v>5</v>
      </c>
      <c r="F13" s="59"/>
      <c r="G13" s="116"/>
      <c r="H13" s="117"/>
      <c r="I13" s="117">
        <f>$E$13/3</f>
        <v>1.6666666666666667</v>
      </c>
      <c r="J13" s="117">
        <f>$E$13/3</f>
        <v>1.6666666666666667</v>
      </c>
      <c r="K13" s="118">
        <f>$E$13/3</f>
        <v>1.6666666666666667</v>
      </c>
      <c r="L13" s="173" t="str">
        <f t="shared" si="1"/>
        <v>ok</v>
      </c>
      <c r="M13" s="153"/>
      <c r="N13" s="150"/>
      <c r="O13" s="150">
        <f>$E$13/3</f>
        <v>1.6666666666666667</v>
      </c>
      <c r="P13" s="150">
        <f>$E$13/3</f>
        <v>1.6666666666666667</v>
      </c>
      <c r="Q13" s="159">
        <f>$E$13/3</f>
        <v>1.6666666666666667</v>
      </c>
      <c r="R13" s="161"/>
      <c r="S13" s="143"/>
      <c r="T13" s="139"/>
      <c r="U13" s="142"/>
      <c r="V13" s="145"/>
      <c r="W13" s="185"/>
      <c r="X13" s="152"/>
      <c r="Y13" s="152"/>
      <c r="Z13" s="186"/>
      <c r="AA13" s="146"/>
      <c r="AB13" s="75"/>
      <c r="AC13" s="73">
        <f t="shared" si="2"/>
        <v>0</v>
      </c>
      <c r="AD13" s="89"/>
      <c r="AE13" s="89" t="str">
        <f t="shared" si="3"/>
        <v>ei</v>
      </c>
    </row>
    <row r="14" spans="1:31" ht="12.75" customHeight="1" x14ac:dyDescent="0.2">
      <c r="A14" s="22" t="s">
        <v>16</v>
      </c>
      <c r="B14" s="221" t="s">
        <v>17</v>
      </c>
      <c r="C14" s="221"/>
      <c r="D14" s="221"/>
      <c r="E14" s="22">
        <v>5</v>
      </c>
      <c r="F14" s="59">
        <v>1</v>
      </c>
      <c r="G14" s="111">
        <f>$E$14/2</f>
        <v>2.5</v>
      </c>
      <c r="H14" s="112">
        <f>$E$14/2</f>
        <v>2.5</v>
      </c>
      <c r="I14" s="119"/>
      <c r="J14" s="119"/>
      <c r="K14" s="120"/>
      <c r="L14" s="173" t="str">
        <f t="shared" si="1"/>
        <v>ok</v>
      </c>
      <c r="M14" s="172">
        <f>$E$14/2</f>
        <v>2.5</v>
      </c>
      <c r="N14" s="147">
        <f>$E$14/2</f>
        <v>2.5</v>
      </c>
      <c r="O14" s="143"/>
      <c r="P14" s="143"/>
      <c r="Q14" s="146"/>
      <c r="R14" s="161"/>
      <c r="S14" s="143"/>
      <c r="T14" s="139"/>
      <c r="U14" s="142"/>
      <c r="V14" s="145"/>
      <c r="W14" s="144"/>
      <c r="X14" s="150"/>
      <c r="Y14" s="150"/>
      <c r="Z14" s="143"/>
      <c r="AA14" s="146"/>
      <c r="AB14" s="75"/>
      <c r="AC14" s="73">
        <f>IF(F14=1, E14, 0)</f>
        <v>5</v>
      </c>
      <c r="AD14" s="89"/>
      <c r="AE14" s="89" t="str">
        <f t="shared" si="3"/>
        <v>ok</v>
      </c>
    </row>
    <row r="15" spans="1:31" ht="12.75" customHeight="1" x14ac:dyDescent="0.2">
      <c r="A15" s="22" t="s">
        <v>18</v>
      </c>
      <c r="B15" s="221" t="s">
        <v>120</v>
      </c>
      <c r="C15" s="221"/>
      <c r="D15" s="221"/>
      <c r="E15" s="22">
        <v>5</v>
      </c>
      <c r="F15" s="59">
        <v>1</v>
      </c>
      <c r="G15" s="105">
        <f>$E$15</f>
        <v>5</v>
      </c>
      <c r="H15" s="119"/>
      <c r="I15" s="119"/>
      <c r="J15" s="119"/>
      <c r="K15" s="120"/>
      <c r="L15" s="173" t="str">
        <f t="shared" si="1"/>
        <v>ok</v>
      </c>
      <c r="M15" s="144">
        <f>$E$15</f>
        <v>5</v>
      </c>
      <c r="N15" s="143"/>
      <c r="O15" s="143"/>
      <c r="P15" s="143"/>
      <c r="Q15" s="146"/>
      <c r="R15" s="161"/>
      <c r="S15" s="143"/>
      <c r="T15" s="139"/>
      <c r="U15" s="142"/>
      <c r="V15" s="145"/>
      <c r="W15" s="144"/>
      <c r="X15" s="143"/>
      <c r="Y15" s="143"/>
      <c r="Z15" s="143"/>
      <c r="AA15" s="146"/>
      <c r="AB15" s="75">
        <v>3</v>
      </c>
      <c r="AC15" s="73">
        <f t="shared" ref="AC15:AC22" si="4">IF(F15=1, E15, 0)</f>
        <v>5</v>
      </c>
      <c r="AD15" s="89"/>
      <c r="AE15" s="89" t="str">
        <f t="shared" si="3"/>
        <v>ok</v>
      </c>
    </row>
    <row r="16" spans="1:31" ht="12.75" customHeight="1" x14ac:dyDescent="0.2">
      <c r="A16" s="22" t="s">
        <v>19</v>
      </c>
      <c r="B16" s="221" t="s">
        <v>118</v>
      </c>
      <c r="C16" s="225"/>
      <c r="D16" s="225"/>
      <c r="E16" s="22">
        <v>5</v>
      </c>
      <c r="F16" s="59">
        <v>1</v>
      </c>
      <c r="G16" s="105"/>
      <c r="H16" s="119">
        <f>$E$16</f>
        <v>5</v>
      </c>
      <c r="I16" s="119"/>
      <c r="J16" s="119"/>
      <c r="K16" s="120"/>
      <c r="L16" s="173" t="str">
        <f t="shared" si="1"/>
        <v>ok</v>
      </c>
      <c r="M16" s="144"/>
      <c r="N16" s="143">
        <f>$E$16</f>
        <v>5</v>
      </c>
      <c r="O16" s="143"/>
      <c r="P16" s="143"/>
      <c r="Q16" s="146"/>
      <c r="R16" s="161"/>
      <c r="S16" s="143"/>
      <c r="T16" s="139"/>
      <c r="U16" s="142"/>
      <c r="V16" s="145"/>
      <c r="W16" s="144"/>
      <c r="X16" s="143"/>
      <c r="Y16" s="143"/>
      <c r="Z16" s="143"/>
      <c r="AA16" s="146"/>
      <c r="AB16" s="75">
        <v>4</v>
      </c>
      <c r="AC16" s="73">
        <f t="shared" si="4"/>
        <v>5</v>
      </c>
      <c r="AD16" s="89"/>
      <c r="AE16" s="89" t="str">
        <f t="shared" si="3"/>
        <v>ok</v>
      </c>
    </row>
    <row r="17" spans="1:31" ht="12.75" customHeight="1" x14ac:dyDescent="0.2">
      <c r="A17" s="11" t="s">
        <v>20</v>
      </c>
      <c r="B17" s="220" t="s">
        <v>119</v>
      </c>
      <c r="C17" s="220"/>
      <c r="D17" s="220"/>
      <c r="E17" s="22">
        <v>5</v>
      </c>
      <c r="F17" s="59">
        <v>1</v>
      </c>
      <c r="G17" s="105"/>
      <c r="H17" s="119"/>
      <c r="I17" s="119">
        <f>$E$17</f>
        <v>5</v>
      </c>
      <c r="J17" s="119"/>
      <c r="K17" s="120"/>
      <c r="L17" s="173" t="str">
        <f t="shared" si="1"/>
        <v>ok</v>
      </c>
      <c r="M17" s="144"/>
      <c r="N17" s="143"/>
      <c r="O17" s="143">
        <v>5</v>
      </c>
      <c r="P17" s="143"/>
      <c r="Q17" s="146"/>
      <c r="R17" s="161"/>
      <c r="S17" s="143"/>
      <c r="T17" s="139"/>
      <c r="U17" s="142"/>
      <c r="V17" s="145"/>
      <c r="W17" s="144"/>
      <c r="X17" s="143"/>
      <c r="Y17" s="143"/>
      <c r="Z17" s="143"/>
      <c r="AA17" s="146"/>
      <c r="AB17" s="75">
        <v>2</v>
      </c>
      <c r="AC17" s="73">
        <f t="shared" si="4"/>
        <v>5</v>
      </c>
      <c r="AD17" s="89"/>
      <c r="AE17" s="89" t="str">
        <f t="shared" si="3"/>
        <v>ok</v>
      </c>
    </row>
    <row r="18" spans="1:31" ht="12.75" customHeight="1" x14ac:dyDescent="0.2">
      <c r="A18" s="11" t="s">
        <v>116</v>
      </c>
      <c r="B18" s="220" t="s">
        <v>117</v>
      </c>
      <c r="C18" s="220"/>
      <c r="D18" s="220"/>
      <c r="E18" s="22">
        <v>5</v>
      </c>
      <c r="F18" s="59"/>
      <c r="G18" s="105"/>
      <c r="H18" s="119"/>
      <c r="I18" s="119">
        <f>$E$18</f>
        <v>5</v>
      </c>
      <c r="J18" s="119"/>
      <c r="K18" s="120"/>
      <c r="L18" s="173" t="str">
        <f t="shared" si="1"/>
        <v/>
      </c>
      <c r="M18" s="144"/>
      <c r="N18" s="143"/>
      <c r="O18" s="143"/>
      <c r="P18" s="143"/>
      <c r="Q18" s="146"/>
      <c r="R18" s="161"/>
      <c r="S18" s="143"/>
      <c r="T18" s="143"/>
      <c r="U18" s="142"/>
      <c r="V18" s="145"/>
      <c r="W18" s="144"/>
      <c r="X18" s="143"/>
      <c r="Y18" s="143"/>
      <c r="Z18" s="143"/>
      <c r="AA18" s="146"/>
      <c r="AB18" s="75"/>
      <c r="AC18" s="73">
        <f t="shared" si="4"/>
        <v>0</v>
      </c>
      <c r="AD18" s="89"/>
      <c r="AE18" s="89" t="str">
        <f t="shared" si="3"/>
        <v>ei</v>
      </c>
    </row>
    <row r="19" spans="1:31" ht="12.75" customHeight="1" x14ac:dyDescent="0.2">
      <c r="A19" s="22" t="s">
        <v>21</v>
      </c>
      <c r="B19" s="221" t="s">
        <v>22</v>
      </c>
      <c r="C19" s="221"/>
      <c r="D19" s="221"/>
      <c r="E19" s="22">
        <v>5</v>
      </c>
      <c r="F19" s="59">
        <v>1</v>
      </c>
      <c r="G19" s="105"/>
      <c r="H19" s="119"/>
      <c r="I19" s="119">
        <f>$E$19</f>
        <v>5</v>
      </c>
      <c r="J19" s="119"/>
      <c r="K19" s="120"/>
      <c r="L19" s="173" t="str">
        <f t="shared" si="1"/>
        <v>ok</v>
      </c>
      <c r="M19" s="144"/>
      <c r="N19" s="143">
        <v>5</v>
      </c>
      <c r="O19" s="143"/>
      <c r="P19" s="143"/>
      <c r="Q19" s="146"/>
      <c r="R19" s="161"/>
      <c r="S19" s="143"/>
      <c r="T19" s="139"/>
      <c r="U19" s="142"/>
      <c r="V19" s="145"/>
      <c r="W19" s="144"/>
      <c r="X19" s="143"/>
      <c r="Y19" s="143"/>
      <c r="Z19" s="143"/>
      <c r="AA19" s="146"/>
      <c r="AB19" s="75">
        <v>4</v>
      </c>
      <c r="AC19" s="73">
        <f>IF(F19=1, E19, 0)</f>
        <v>5</v>
      </c>
      <c r="AD19" s="89"/>
      <c r="AE19" s="89" t="str">
        <f t="shared" si="3"/>
        <v>ok</v>
      </c>
    </row>
    <row r="20" spans="1:31" ht="12.75" customHeight="1" x14ac:dyDescent="0.2">
      <c r="A20" s="22" t="s">
        <v>23</v>
      </c>
      <c r="B20" s="217" t="s">
        <v>24</v>
      </c>
      <c r="C20" s="218"/>
      <c r="D20" s="219"/>
      <c r="E20" s="22">
        <v>5</v>
      </c>
      <c r="F20" s="59"/>
      <c r="G20" s="105"/>
      <c r="H20" s="109"/>
      <c r="I20" s="109"/>
      <c r="J20" s="109">
        <f>$E$20</f>
        <v>5</v>
      </c>
      <c r="K20" s="120"/>
      <c r="L20" s="173" t="str">
        <f t="shared" si="1"/>
        <v>ok</v>
      </c>
      <c r="M20" s="144"/>
      <c r="N20" s="151"/>
      <c r="O20" s="151">
        <v>5</v>
      </c>
      <c r="P20" s="151"/>
      <c r="Q20" s="146"/>
      <c r="R20" s="161"/>
      <c r="S20" s="143"/>
      <c r="T20" s="139"/>
      <c r="U20" s="142"/>
      <c r="V20" s="145"/>
      <c r="W20" s="144"/>
      <c r="X20" s="143"/>
      <c r="Y20" s="143"/>
      <c r="Z20" s="143"/>
      <c r="AA20" s="146"/>
      <c r="AB20" s="75">
        <v>4</v>
      </c>
      <c r="AC20" s="73">
        <f t="shared" si="4"/>
        <v>0</v>
      </c>
      <c r="AD20" s="89"/>
      <c r="AE20" s="89" t="str">
        <f t="shared" si="3"/>
        <v>ei</v>
      </c>
    </row>
    <row r="21" spans="1:31" ht="12.75" customHeight="1" x14ac:dyDescent="0.2">
      <c r="A21" s="11" t="s">
        <v>25</v>
      </c>
      <c r="B21" s="24" t="s">
        <v>26</v>
      </c>
      <c r="C21" s="25"/>
      <c r="D21" s="26"/>
      <c r="E21" s="22">
        <v>5</v>
      </c>
      <c r="F21" s="59"/>
      <c r="G21" s="121">
        <f>$E$21/2</f>
        <v>2.5</v>
      </c>
      <c r="H21" s="122">
        <f>$E$21/2</f>
        <v>2.5</v>
      </c>
      <c r="I21" s="122">
        <f>$E$21/2</f>
        <v>2.5</v>
      </c>
      <c r="J21" s="122">
        <f>$E$21/2</f>
        <v>2.5</v>
      </c>
      <c r="K21" s="123">
        <f>$E$21</f>
        <v>5</v>
      </c>
      <c r="L21" s="173" t="str">
        <f t="shared" si="1"/>
        <v>ok</v>
      </c>
      <c r="M21" s="121"/>
      <c r="N21" s="122"/>
      <c r="O21" s="152">
        <f>$E$21/2</f>
        <v>2.5</v>
      </c>
      <c r="P21" s="152">
        <f>$E$21/2</f>
        <v>2.5</v>
      </c>
      <c r="Q21" s="196"/>
      <c r="R21" s="161"/>
      <c r="S21" s="143"/>
      <c r="T21" s="139"/>
      <c r="U21" s="142"/>
      <c r="V21" s="145"/>
      <c r="W21" s="144"/>
      <c r="X21" s="143"/>
      <c r="Y21" s="143"/>
      <c r="Z21" s="143"/>
      <c r="AA21" s="146"/>
      <c r="AB21" s="75"/>
      <c r="AC21" s="73">
        <f t="shared" si="4"/>
        <v>0</v>
      </c>
      <c r="AD21" s="89"/>
      <c r="AE21" s="89" t="str">
        <f t="shared" si="3"/>
        <v>ei</v>
      </c>
    </row>
    <row r="22" spans="1:31" ht="12.75" customHeight="1" x14ac:dyDescent="0.2">
      <c r="A22" s="11" t="s">
        <v>121</v>
      </c>
      <c r="B22" s="220" t="s">
        <v>124</v>
      </c>
      <c r="C22" s="220"/>
      <c r="D22" s="220"/>
      <c r="E22" s="22">
        <v>1</v>
      </c>
      <c r="F22" s="59"/>
      <c r="G22" s="105"/>
      <c r="H22" s="117">
        <v>1</v>
      </c>
      <c r="I22" s="117"/>
      <c r="J22" s="117"/>
      <c r="K22" s="120"/>
      <c r="L22" s="173" t="str">
        <f t="shared" si="1"/>
        <v>ok</v>
      </c>
      <c r="M22" s="144">
        <v>1</v>
      </c>
      <c r="N22" s="143"/>
      <c r="O22" s="143"/>
      <c r="P22" s="143"/>
      <c r="Q22" s="146"/>
      <c r="R22" s="161"/>
      <c r="S22" s="143"/>
      <c r="T22" s="139"/>
      <c r="U22" s="142"/>
      <c r="V22" s="145"/>
      <c r="W22" s="144"/>
      <c r="X22" s="143"/>
      <c r="Y22" s="143"/>
      <c r="Z22" s="143"/>
      <c r="AA22" s="146"/>
      <c r="AB22" s="75"/>
      <c r="AC22" s="73">
        <f t="shared" si="4"/>
        <v>0</v>
      </c>
      <c r="AD22" s="89"/>
      <c r="AE22" s="89" t="str">
        <f t="shared" si="3"/>
        <v>ei</v>
      </c>
    </row>
    <row r="23" spans="1:31" ht="12.75" customHeight="1" x14ac:dyDescent="0.2">
      <c r="A23" s="11" t="s">
        <v>122</v>
      </c>
      <c r="B23" s="220" t="s">
        <v>123</v>
      </c>
      <c r="C23" s="220"/>
      <c r="D23" s="220"/>
      <c r="E23" s="22">
        <v>1</v>
      </c>
      <c r="F23" s="59"/>
      <c r="G23" s="105"/>
      <c r="H23" s="117">
        <v>1</v>
      </c>
      <c r="I23" s="117"/>
      <c r="J23" s="117"/>
      <c r="K23" s="120"/>
      <c r="L23" s="173" t="str">
        <f t="shared" ref="L23" si="5">IF(COUNTA(M23:AA23)&lt;&gt;0, "ok", "")</f>
        <v>ok</v>
      </c>
      <c r="M23" s="144">
        <v>1</v>
      </c>
      <c r="N23" s="143"/>
      <c r="O23" s="143"/>
      <c r="P23" s="143"/>
      <c r="Q23" s="146"/>
      <c r="R23" s="161"/>
      <c r="S23" s="143"/>
      <c r="T23" s="139"/>
      <c r="U23" s="142"/>
      <c r="V23" s="145"/>
      <c r="W23" s="144"/>
      <c r="X23" s="143"/>
      <c r="Y23" s="143"/>
      <c r="Z23" s="143"/>
      <c r="AA23" s="146"/>
      <c r="AB23" s="75"/>
      <c r="AC23" s="73">
        <f t="shared" ref="AC23" si="6">IF(F23=1, E23, 0)</f>
        <v>0</v>
      </c>
      <c r="AD23" s="89"/>
      <c r="AE23" s="89" t="str">
        <f t="shared" si="3"/>
        <v>ei</v>
      </c>
    </row>
    <row r="24" spans="1:31" ht="12.75" customHeight="1" x14ac:dyDescent="0.2">
      <c r="A24" s="11" t="s">
        <v>167</v>
      </c>
      <c r="B24" s="220" t="s">
        <v>168</v>
      </c>
      <c r="C24" s="220"/>
      <c r="D24" s="220"/>
      <c r="E24" s="22">
        <v>3</v>
      </c>
      <c r="F24" s="59"/>
      <c r="G24" s="105"/>
      <c r="H24" s="117"/>
      <c r="I24" s="117"/>
      <c r="J24" s="117"/>
      <c r="K24" s="120"/>
      <c r="L24" s="173" t="str">
        <f t="shared" ref="L24" si="7">IF(COUNTA(M24:AA24)&lt;&gt;0, "ok", "")</f>
        <v/>
      </c>
      <c r="M24" s="144"/>
      <c r="N24" s="143"/>
      <c r="O24" s="143"/>
      <c r="P24" s="143"/>
      <c r="Q24" s="146"/>
      <c r="R24" s="161"/>
      <c r="S24" s="143"/>
      <c r="T24" s="139"/>
      <c r="U24" s="142"/>
      <c r="V24" s="145"/>
      <c r="W24" s="144"/>
      <c r="X24" s="143"/>
      <c r="Y24" s="143"/>
      <c r="Z24" s="143"/>
      <c r="AA24" s="146"/>
      <c r="AB24" s="75"/>
      <c r="AC24" s="73">
        <f t="shared" ref="AC24" si="8">IF(F24=1, E24, 0)</f>
        <v>0</v>
      </c>
      <c r="AD24" s="89"/>
      <c r="AE24" s="89" t="str">
        <f t="shared" si="3"/>
        <v>ei</v>
      </c>
    </row>
    <row r="25" spans="1:31" ht="12.75" customHeight="1" x14ac:dyDescent="0.2">
      <c r="A25" s="46"/>
      <c r="B25" s="240"/>
      <c r="C25" s="240"/>
      <c r="D25" s="240"/>
      <c r="E25" s="46"/>
      <c r="F25" s="12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31" ht="12.75" customHeight="1" x14ac:dyDescent="0.2">
      <c r="A26" s="33" t="s">
        <v>27</v>
      </c>
      <c r="B26" s="49"/>
      <c r="C26" s="34"/>
      <c r="D26" s="63" t="s">
        <v>4</v>
      </c>
      <c r="E26" s="35">
        <f>SUM(E27:E37)</f>
        <v>50</v>
      </c>
      <c r="F26" s="50" t="s">
        <v>28</v>
      </c>
      <c r="G26" s="278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80"/>
      <c r="AB26" s="69" t="e">
        <f>AVERAGE(AB27:AB36)</f>
        <v>#DIV/0!</v>
      </c>
      <c r="AC26" s="84">
        <f>SUM(AC27:AC36)</f>
        <v>0</v>
      </c>
      <c r="AD26" s="243"/>
      <c r="AE26" s="243"/>
    </row>
    <row r="27" spans="1:31" ht="12.75" customHeight="1" x14ac:dyDescent="0.2">
      <c r="A27" s="22" t="s">
        <v>125</v>
      </c>
      <c r="B27" s="221" t="s">
        <v>126</v>
      </c>
      <c r="C27" s="221"/>
      <c r="D27" s="226"/>
      <c r="E27" s="22">
        <v>5</v>
      </c>
      <c r="F27" s="59"/>
      <c r="G27" s="124">
        <v>2.5</v>
      </c>
      <c r="H27" s="117">
        <v>2.5</v>
      </c>
      <c r="I27" s="117"/>
      <c r="J27" s="117"/>
      <c r="K27" s="125"/>
      <c r="L27" s="173" t="str">
        <f t="shared" ref="L27:L36" si="9">IF(COUNTA(M27:AA27)&lt;&gt;0, "ok", "")</f>
        <v/>
      </c>
      <c r="M27" s="153"/>
      <c r="N27" s="150"/>
      <c r="O27" s="150"/>
      <c r="P27" s="150"/>
      <c r="Q27" s="162"/>
      <c r="R27" s="163"/>
      <c r="S27" s="164"/>
      <c r="T27" s="164"/>
      <c r="U27" s="164"/>
      <c r="V27" s="165"/>
      <c r="W27" s="153"/>
      <c r="X27" s="150"/>
      <c r="Y27" s="150"/>
      <c r="Z27" s="150"/>
      <c r="AA27" s="155"/>
      <c r="AB27" s="77"/>
      <c r="AC27" s="76">
        <f t="shared" ref="AC27:AC36" si="10">IF(F27=1, E27, 0)</f>
        <v>0</v>
      </c>
      <c r="AD27" s="89"/>
      <c r="AE27" s="89"/>
    </row>
    <row r="28" spans="1:31" ht="12.75" customHeight="1" x14ac:dyDescent="0.2">
      <c r="A28" s="22" t="s">
        <v>138</v>
      </c>
      <c r="B28" s="221" t="s">
        <v>127</v>
      </c>
      <c r="C28" s="221"/>
      <c r="D28" s="221"/>
      <c r="E28" s="22">
        <v>5</v>
      </c>
      <c r="F28" s="59"/>
      <c r="G28" s="126"/>
      <c r="H28" s="119"/>
      <c r="I28" s="119"/>
      <c r="J28" s="119">
        <v>5</v>
      </c>
      <c r="K28" s="127"/>
      <c r="L28" s="173" t="str">
        <f t="shared" si="9"/>
        <v/>
      </c>
      <c r="M28" s="144"/>
      <c r="N28" s="143"/>
      <c r="O28" s="143"/>
      <c r="P28" s="143"/>
      <c r="Q28" s="146"/>
      <c r="R28" s="166"/>
      <c r="S28" s="167"/>
      <c r="T28" s="167"/>
      <c r="U28" s="167"/>
      <c r="V28" s="168"/>
      <c r="W28" s="144"/>
      <c r="X28" s="143"/>
      <c r="Y28" s="143"/>
      <c r="Z28" s="143"/>
      <c r="AA28" s="146"/>
      <c r="AB28" s="78"/>
      <c r="AC28" s="73">
        <f t="shared" si="10"/>
        <v>0</v>
      </c>
      <c r="AD28" s="89"/>
      <c r="AE28" s="89"/>
    </row>
    <row r="29" spans="1:31" ht="12.75" customHeight="1" x14ac:dyDescent="0.2">
      <c r="A29" s="22" t="s">
        <v>139</v>
      </c>
      <c r="B29" s="221" t="s">
        <v>128</v>
      </c>
      <c r="C29" s="221"/>
      <c r="D29" s="221"/>
      <c r="E29" s="22">
        <v>5</v>
      </c>
      <c r="F29" s="59"/>
      <c r="G29" s="128"/>
      <c r="H29" s="119"/>
      <c r="I29" s="119"/>
      <c r="J29" s="119">
        <v>2.5</v>
      </c>
      <c r="K29" s="127">
        <v>2.5</v>
      </c>
      <c r="L29" s="173" t="str">
        <f t="shared" si="9"/>
        <v/>
      </c>
      <c r="M29" s="144"/>
      <c r="N29" s="143"/>
      <c r="O29" s="143"/>
      <c r="P29" s="143"/>
      <c r="Q29" s="146"/>
      <c r="R29" s="161"/>
      <c r="S29" s="167"/>
      <c r="T29" s="167"/>
      <c r="U29" s="167"/>
      <c r="V29" s="168"/>
      <c r="W29" s="144"/>
      <c r="X29" s="143"/>
      <c r="Y29" s="143"/>
      <c r="Z29" s="143"/>
      <c r="AA29" s="146"/>
      <c r="AB29" s="78"/>
      <c r="AC29" s="73">
        <f t="shared" si="10"/>
        <v>0</v>
      </c>
      <c r="AD29" s="89"/>
      <c r="AE29" s="89"/>
    </row>
    <row r="30" spans="1:31" ht="12.75" customHeight="1" x14ac:dyDescent="0.2">
      <c r="A30" s="22" t="s">
        <v>140</v>
      </c>
      <c r="B30" s="221" t="s">
        <v>129</v>
      </c>
      <c r="C30" s="221"/>
      <c r="D30" s="221"/>
      <c r="E30" s="22">
        <v>5</v>
      </c>
      <c r="F30" s="59"/>
      <c r="G30" s="128"/>
      <c r="H30" s="119">
        <v>5</v>
      </c>
      <c r="I30" s="119"/>
      <c r="J30" s="119"/>
      <c r="K30" s="127"/>
      <c r="L30" s="173" t="str">
        <f t="shared" si="9"/>
        <v/>
      </c>
      <c r="M30" s="144"/>
      <c r="N30" s="143"/>
      <c r="O30" s="143"/>
      <c r="P30" s="143"/>
      <c r="Q30" s="146"/>
      <c r="R30" s="161"/>
      <c r="S30" s="167"/>
      <c r="T30" s="167"/>
      <c r="U30" s="167"/>
      <c r="V30" s="168"/>
      <c r="W30" s="144"/>
      <c r="X30" s="143"/>
      <c r="Y30" s="143"/>
      <c r="Z30" s="143"/>
      <c r="AA30" s="146"/>
      <c r="AB30" s="78"/>
      <c r="AC30" s="73">
        <f t="shared" si="10"/>
        <v>0</v>
      </c>
      <c r="AD30" s="89"/>
      <c r="AE30" s="89"/>
    </row>
    <row r="31" spans="1:31" ht="12.75" customHeight="1" x14ac:dyDescent="0.2">
      <c r="A31" s="22" t="s">
        <v>141</v>
      </c>
      <c r="B31" s="221" t="s">
        <v>130</v>
      </c>
      <c r="C31" s="221"/>
      <c r="D31" s="221"/>
      <c r="E31" s="22">
        <v>5</v>
      </c>
      <c r="F31" s="59"/>
      <c r="G31" s="128"/>
      <c r="H31" s="119"/>
      <c r="I31" s="119"/>
      <c r="J31" s="119">
        <v>2.5</v>
      </c>
      <c r="K31" s="127">
        <v>2.5</v>
      </c>
      <c r="L31" s="173" t="str">
        <f t="shared" si="9"/>
        <v/>
      </c>
      <c r="M31" s="144"/>
      <c r="N31" s="143"/>
      <c r="O31" s="143"/>
      <c r="P31" s="143"/>
      <c r="Q31" s="146"/>
      <c r="R31" s="161"/>
      <c r="S31" s="167"/>
      <c r="T31" s="167"/>
      <c r="U31" s="167"/>
      <c r="V31" s="168"/>
      <c r="W31" s="144"/>
      <c r="X31" s="143"/>
      <c r="Y31" s="143"/>
      <c r="Z31" s="143"/>
      <c r="AA31" s="146"/>
      <c r="AB31" s="78"/>
      <c r="AC31" s="73">
        <f t="shared" si="10"/>
        <v>0</v>
      </c>
      <c r="AD31" s="89" t="s">
        <v>6</v>
      </c>
      <c r="AE31" s="89" t="str">
        <f>IF(F8=1,"ok","ei")</f>
        <v>ei</v>
      </c>
    </row>
    <row r="32" spans="1:31" ht="12.75" customHeight="1" x14ac:dyDescent="0.2">
      <c r="A32" s="22" t="s">
        <v>142</v>
      </c>
      <c r="B32" s="221" t="s">
        <v>131</v>
      </c>
      <c r="C32" s="221"/>
      <c r="D32" s="221"/>
      <c r="E32" s="22">
        <v>5</v>
      </c>
      <c r="F32" s="59"/>
      <c r="G32" s="128"/>
      <c r="H32" s="119"/>
      <c r="I32" s="119">
        <v>2.5</v>
      </c>
      <c r="J32" s="119">
        <v>2.5</v>
      </c>
      <c r="K32" s="127"/>
      <c r="L32" s="173" t="str">
        <f t="shared" si="9"/>
        <v/>
      </c>
      <c r="M32" s="144"/>
      <c r="N32" s="143"/>
      <c r="O32" s="143"/>
      <c r="P32" s="143"/>
      <c r="Q32" s="146"/>
      <c r="R32" s="161"/>
      <c r="S32" s="167"/>
      <c r="T32" s="167"/>
      <c r="U32" s="167"/>
      <c r="V32" s="168"/>
      <c r="W32" s="144"/>
      <c r="X32" s="143"/>
      <c r="Y32" s="143"/>
      <c r="Z32" s="143"/>
      <c r="AA32" s="146"/>
      <c r="AB32" s="78"/>
      <c r="AC32" s="73">
        <f t="shared" si="10"/>
        <v>0</v>
      </c>
      <c r="AD32" s="89"/>
      <c r="AE32" s="89"/>
    </row>
    <row r="33" spans="1:31" ht="12.75" customHeight="1" x14ac:dyDescent="0.2">
      <c r="A33" s="22" t="s">
        <v>143</v>
      </c>
      <c r="B33" s="217" t="s">
        <v>132</v>
      </c>
      <c r="C33" s="218"/>
      <c r="D33" s="219"/>
      <c r="E33" s="22">
        <v>5</v>
      </c>
      <c r="F33" s="59"/>
      <c r="G33" s="128">
        <v>5</v>
      </c>
      <c r="H33" s="119"/>
      <c r="I33" s="119"/>
      <c r="J33" s="119"/>
      <c r="K33" s="127"/>
      <c r="L33" s="173" t="str">
        <f t="shared" si="9"/>
        <v/>
      </c>
      <c r="M33" s="144"/>
      <c r="N33" s="143"/>
      <c r="O33" s="143"/>
      <c r="P33" s="143"/>
      <c r="Q33" s="146"/>
      <c r="R33" s="161"/>
      <c r="S33" s="167"/>
      <c r="T33" s="167"/>
      <c r="U33" s="167"/>
      <c r="V33" s="168"/>
      <c r="W33" s="144"/>
      <c r="X33" s="143"/>
      <c r="Y33" s="143"/>
      <c r="Z33" s="143"/>
      <c r="AA33" s="146"/>
      <c r="AB33" s="78"/>
      <c r="AC33" s="73">
        <f t="shared" si="10"/>
        <v>0</v>
      </c>
      <c r="AD33" s="89"/>
      <c r="AE33" s="89"/>
    </row>
    <row r="34" spans="1:31" ht="12.75" customHeight="1" x14ac:dyDescent="0.2">
      <c r="A34" s="22" t="s">
        <v>144</v>
      </c>
      <c r="B34" s="221" t="s">
        <v>133</v>
      </c>
      <c r="C34" s="221"/>
      <c r="D34" s="221"/>
      <c r="E34" s="22">
        <v>5</v>
      </c>
      <c r="F34" s="59"/>
      <c r="G34" s="128"/>
      <c r="H34" s="119"/>
      <c r="I34" s="119">
        <v>5</v>
      </c>
      <c r="J34" s="119"/>
      <c r="K34" s="127"/>
      <c r="L34" s="173" t="str">
        <f t="shared" si="9"/>
        <v/>
      </c>
      <c r="M34" s="144"/>
      <c r="N34" s="143"/>
      <c r="O34" s="143"/>
      <c r="P34" s="143"/>
      <c r="Q34" s="146"/>
      <c r="R34" s="161"/>
      <c r="S34" s="167"/>
      <c r="T34" s="167"/>
      <c r="U34" s="167"/>
      <c r="V34" s="168"/>
      <c r="W34" s="144"/>
      <c r="X34" s="143"/>
      <c r="Y34" s="143"/>
      <c r="Z34" s="143"/>
      <c r="AA34" s="146"/>
      <c r="AB34" s="78"/>
      <c r="AC34" s="73">
        <f t="shared" si="10"/>
        <v>0</v>
      </c>
      <c r="AD34" s="89"/>
      <c r="AE34" s="89"/>
    </row>
    <row r="35" spans="1:31" ht="12.75" customHeight="1" x14ac:dyDescent="0.2">
      <c r="A35" s="22" t="s">
        <v>137</v>
      </c>
      <c r="B35" s="221" t="s">
        <v>134</v>
      </c>
      <c r="C35" s="221"/>
      <c r="D35" s="221"/>
      <c r="E35" s="22">
        <v>5</v>
      </c>
      <c r="F35" s="59"/>
      <c r="G35" s="128"/>
      <c r="H35" s="119"/>
      <c r="I35" s="119"/>
      <c r="J35" s="119">
        <v>2.5</v>
      </c>
      <c r="K35" s="127">
        <v>2.5</v>
      </c>
      <c r="L35" s="173" t="str">
        <f t="shared" si="9"/>
        <v/>
      </c>
      <c r="M35" s="144"/>
      <c r="N35" s="143"/>
      <c r="O35" s="143"/>
      <c r="P35" s="143"/>
      <c r="Q35" s="146"/>
      <c r="R35" s="161"/>
      <c r="S35" s="167"/>
      <c r="T35" s="167"/>
      <c r="U35" s="167"/>
      <c r="V35" s="168"/>
      <c r="W35" s="144"/>
      <c r="X35" s="143"/>
      <c r="Y35" s="143"/>
      <c r="Z35" s="143"/>
      <c r="AA35" s="146"/>
      <c r="AB35" s="78"/>
      <c r="AC35" s="73">
        <f t="shared" si="10"/>
        <v>0</v>
      </c>
      <c r="AD35" s="89"/>
      <c r="AE35" s="89"/>
    </row>
    <row r="36" spans="1:31" ht="12.75" customHeight="1" x14ac:dyDescent="0.2">
      <c r="A36" s="22" t="s">
        <v>136</v>
      </c>
      <c r="B36" s="217" t="s">
        <v>135</v>
      </c>
      <c r="C36" s="218"/>
      <c r="D36" s="219"/>
      <c r="E36" s="22">
        <v>5</v>
      </c>
      <c r="F36" s="59"/>
      <c r="G36" s="128">
        <v>2.5</v>
      </c>
      <c r="H36" s="119">
        <v>2.5</v>
      </c>
      <c r="I36" s="119"/>
      <c r="J36" s="119"/>
      <c r="K36" s="127"/>
      <c r="L36" s="173" t="str">
        <f t="shared" si="9"/>
        <v/>
      </c>
      <c r="M36" s="144"/>
      <c r="N36" s="143"/>
      <c r="O36" s="143"/>
      <c r="P36" s="143"/>
      <c r="Q36" s="146"/>
      <c r="R36" s="161"/>
      <c r="S36" s="167"/>
      <c r="T36" s="167"/>
      <c r="U36" s="167"/>
      <c r="V36" s="168"/>
      <c r="W36" s="144"/>
      <c r="X36" s="143"/>
      <c r="Y36" s="143"/>
      <c r="Z36" s="143"/>
      <c r="AA36" s="146"/>
      <c r="AB36" s="78"/>
      <c r="AC36" s="73">
        <f t="shared" si="10"/>
        <v>0</v>
      </c>
      <c r="AD36" s="89"/>
      <c r="AE36" s="89"/>
    </row>
    <row r="37" spans="1:31" ht="12.75" customHeight="1" x14ac:dyDescent="0.2">
      <c r="A37" s="46"/>
      <c r="B37" s="240"/>
      <c r="C37" s="240"/>
      <c r="D37" s="240"/>
      <c r="E37" s="46"/>
      <c r="F37" s="12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31" ht="12.75" customHeight="1" x14ac:dyDescent="0.2">
      <c r="A38" s="129" t="s">
        <v>29</v>
      </c>
      <c r="B38" s="130"/>
      <c r="C38" s="36"/>
      <c r="D38" s="52" t="s">
        <v>4</v>
      </c>
      <c r="E38" s="37">
        <f>SUM(E39:E44)</f>
        <v>25</v>
      </c>
      <c r="F38" s="38" t="s">
        <v>37</v>
      </c>
      <c r="G38" s="281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3"/>
      <c r="AB38" s="72" t="e">
        <f>AVERAGE(AB39:AB43)</f>
        <v>#DIV/0!</v>
      </c>
      <c r="AC38" s="85">
        <f>SUM(AC39:AC43)</f>
        <v>0</v>
      </c>
      <c r="AD38" s="252"/>
      <c r="AE38" s="252"/>
    </row>
    <row r="39" spans="1:31" ht="12.75" customHeight="1" x14ac:dyDescent="0.2">
      <c r="A39" s="22" t="s">
        <v>145</v>
      </c>
      <c r="B39" s="221" t="s">
        <v>154</v>
      </c>
      <c r="C39" s="221"/>
      <c r="D39" s="221"/>
      <c r="E39" s="22">
        <v>5</v>
      </c>
      <c r="F39" s="59"/>
      <c r="G39" s="128">
        <v>2.5</v>
      </c>
      <c r="H39" s="119">
        <v>2.5</v>
      </c>
      <c r="I39" s="119"/>
      <c r="J39" s="119"/>
      <c r="K39" s="127"/>
      <c r="L39" s="173" t="str">
        <f>IF(COUNTA(M39:AA39)&lt;&gt;0, "ok", "")</f>
        <v/>
      </c>
      <c r="M39" s="153"/>
      <c r="N39" s="150"/>
      <c r="O39" s="150"/>
      <c r="P39" s="150"/>
      <c r="Q39" s="154"/>
      <c r="R39" s="153"/>
      <c r="S39" s="150"/>
      <c r="T39" s="169"/>
      <c r="U39" s="153"/>
      <c r="V39" s="154"/>
      <c r="W39" s="153"/>
      <c r="X39" s="150"/>
      <c r="Y39" s="150"/>
      <c r="Z39" s="150"/>
      <c r="AA39" s="155"/>
      <c r="AB39" s="77"/>
      <c r="AC39" s="73">
        <f>IF(F39=1, E39, 0)</f>
        <v>0</v>
      </c>
      <c r="AD39" s="89"/>
      <c r="AE39" s="89"/>
    </row>
    <row r="40" spans="1:31" ht="12.75" customHeight="1" x14ac:dyDescent="0.2">
      <c r="A40" s="22" t="s">
        <v>146</v>
      </c>
      <c r="B40" s="21" t="s">
        <v>153</v>
      </c>
      <c r="C40" s="44"/>
      <c r="D40" s="45"/>
      <c r="E40" s="22">
        <v>5</v>
      </c>
      <c r="F40" s="59"/>
      <c r="G40" s="128"/>
      <c r="H40" s="119"/>
      <c r="I40" s="119"/>
      <c r="J40" s="119">
        <v>2.5</v>
      </c>
      <c r="K40" s="127">
        <v>2.5</v>
      </c>
      <c r="L40" s="173" t="str">
        <f>IF(COUNTA(M40:AA40)&lt;&gt;0, "ok", "")</f>
        <v/>
      </c>
      <c r="M40" s="144"/>
      <c r="N40" s="143"/>
      <c r="O40" s="143"/>
      <c r="P40" s="143"/>
      <c r="Q40" s="145"/>
      <c r="R40" s="144"/>
      <c r="S40" s="143"/>
      <c r="T40" s="139"/>
      <c r="U40" s="142"/>
      <c r="V40" s="145"/>
      <c r="W40" s="144"/>
      <c r="X40" s="143"/>
      <c r="Y40" s="143"/>
      <c r="Z40" s="143"/>
      <c r="AA40" s="146"/>
      <c r="AB40" s="78"/>
      <c r="AC40" s="73">
        <f>IF(F40=1, E40, 0)</f>
        <v>0</v>
      </c>
      <c r="AD40" s="89"/>
      <c r="AE40" s="89"/>
    </row>
    <row r="41" spans="1:31" ht="12.75" customHeight="1" x14ac:dyDescent="0.2">
      <c r="A41" s="22" t="s">
        <v>147</v>
      </c>
      <c r="B41" s="221" t="s">
        <v>152</v>
      </c>
      <c r="C41" s="221"/>
      <c r="D41" s="221"/>
      <c r="E41" s="22">
        <v>5</v>
      </c>
      <c r="F41" s="59"/>
      <c r="G41" s="128"/>
      <c r="H41" s="119">
        <v>5</v>
      </c>
      <c r="I41" s="119"/>
      <c r="J41" s="119"/>
      <c r="K41" s="127"/>
      <c r="L41" s="173" t="str">
        <f>IF(COUNTA(M41:AA41)&lt;&gt;0, "ok", "")</f>
        <v/>
      </c>
      <c r="M41" s="144"/>
      <c r="N41" s="143"/>
      <c r="O41" s="143"/>
      <c r="P41" s="143"/>
      <c r="Q41" s="145"/>
      <c r="R41" s="144"/>
      <c r="S41" s="143"/>
      <c r="T41" s="139"/>
      <c r="U41" s="142"/>
      <c r="V41" s="145"/>
      <c r="W41" s="144"/>
      <c r="X41" s="143"/>
      <c r="Y41" s="143"/>
      <c r="Z41" s="143"/>
      <c r="AA41" s="146"/>
      <c r="AB41" s="78"/>
      <c r="AC41" s="73">
        <f>IF(F41=1, E41, 0)</f>
        <v>0</v>
      </c>
      <c r="AD41" s="89"/>
      <c r="AE41" s="89"/>
    </row>
    <row r="42" spans="1:31" ht="12.75" customHeight="1" x14ac:dyDescent="0.2">
      <c r="A42" s="22" t="s">
        <v>148</v>
      </c>
      <c r="B42" s="217" t="s">
        <v>151</v>
      </c>
      <c r="C42" s="218"/>
      <c r="D42" s="219"/>
      <c r="E42" s="22">
        <v>5</v>
      </c>
      <c r="F42" s="59"/>
      <c r="G42" s="128">
        <v>5</v>
      </c>
      <c r="H42" s="119"/>
      <c r="I42" s="119"/>
      <c r="J42" s="119"/>
      <c r="K42" s="127"/>
      <c r="L42" s="173" t="str">
        <f>IF(COUNTA(M42:AA42)&lt;&gt;0, "ok", "")</f>
        <v/>
      </c>
      <c r="M42" s="144"/>
      <c r="N42" s="143"/>
      <c r="O42" s="143"/>
      <c r="P42" s="143"/>
      <c r="Q42" s="145"/>
      <c r="R42" s="144"/>
      <c r="S42" s="143"/>
      <c r="T42" s="139"/>
      <c r="U42" s="142"/>
      <c r="V42" s="145"/>
      <c r="W42" s="144"/>
      <c r="X42" s="143"/>
      <c r="Y42" s="143"/>
      <c r="Z42" s="143"/>
      <c r="AA42" s="146"/>
      <c r="AB42" s="78"/>
      <c r="AC42" s="73">
        <f>IF(F42=1, E42, 0)</f>
        <v>0</v>
      </c>
      <c r="AD42" s="89"/>
      <c r="AE42" s="89"/>
    </row>
    <row r="43" spans="1:31" ht="12.75" customHeight="1" x14ac:dyDescent="0.2">
      <c r="A43" s="22" t="s">
        <v>149</v>
      </c>
      <c r="B43" s="221" t="s">
        <v>150</v>
      </c>
      <c r="C43" s="221"/>
      <c r="D43" s="221"/>
      <c r="E43" s="22">
        <v>5</v>
      </c>
      <c r="F43" s="59"/>
      <c r="G43" s="128">
        <v>5</v>
      </c>
      <c r="H43" s="119"/>
      <c r="I43" s="119"/>
      <c r="J43" s="119"/>
      <c r="K43" s="127"/>
      <c r="L43" s="173" t="str">
        <f>IF(COUNTA(M43:AA43)&lt;&gt;0, "ok", "")</f>
        <v/>
      </c>
      <c r="M43" s="144"/>
      <c r="N43" s="143"/>
      <c r="O43" s="143"/>
      <c r="P43" s="143"/>
      <c r="Q43" s="145"/>
      <c r="R43" s="144"/>
      <c r="S43" s="143"/>
      <c r="T43" s="139"/>
      <c r="U43" s="143"/>
      <c r="V43" s="145"/>
      <c r="W43" s="144"/>
      <c r="X43" s="143"/>
      <c r="Y43" s="143"/>
      <c r="Z43" s="143"/>
      <c r="AA43" s="146"/>
      <c r="AB43" s="78"/>
      <c r="AC43" s="73">
        <f>IF(F43=1, E43, 0)</f>
        <v>0</v>
      </c>
      <c r="AD43" s="89"/>
      <c r="AE43" s="89"/>
    </row>
    <row r="44" spans="1:31" ht="12.75" customHeight="1" x14ac:dyDescent="0.2">
      <c r="A44" s="46"/>
      <c r="B44" s="227"/>
      <c r="C44" s="227"/>
      <c r="D44" s="227"/>
      <c r="E44" s="46"/>
      <c r="F44" s="12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1"/>
    </row>
    <row r="45" spans="1:31" ht="12.75" customHeight="1" x14ac:dyDescent="0.2">
      <c r="A45" s="41" t="s">
        <v>30</v>
      </c>
      <c r="B45" s="42"/>
      <c r="C45" s="42"/>
      <c r="D45" s="43" t="s">
        <v>4</v>
      </c>
      <c r="E45" s="40">
        <f>SUM(E46:E62)</f>
        <v>30</v>
      </c>
      <c r="F45" s="39" t="s">
        <v>37</v>
      </c>
      <c r="G45" s="284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70" t="e">
        <f>AVERAGE(AB46:AB62)</f>
        <v>#DIV/0!</v>
      </c>
      <c r="AC45" s="81">
        <f>SUM(AC46:AC54)</f>
        <v>0</v>
      </c>
      <c r="AD45" s="251"/>
      <c r="AE45" s="251"/>
    </row>
    <row r="46" spans="1:31" ht="12.75" customHeight="1" x14ac:dyDescent="0.2">
      <c r="A46" s="22" t="s">
        <v>155</v>
      </c>
      <c r="B46" s="21" t="s">
        <v>156</v>
      </c>
      <c r="C46" s="16"/>
      <c r="D46" s="17"/>
      <c r="E46" s="22">
        <v>5</v>
      </c>
      <c r="F46" s="59"/>
      <c r="G46" s="189"/>
      <c r="H46" s="122"/>
      <c r="I46" s="190">
        <v>1.67</v>
      </c>
      <c r="J46" s="117">
        <v>1.67</v>
      </c>
      <c r="K46" s="125">
        <v>1.67</v>
      </c>
      <c r="L46" s="173" t="str">
        <f>IF(COUNTA(M46:AA46)&lt;&gt;0, "ok", "")</f>
        <v/>
      </c>
      <c r="M46" s="153"/>
      <c r="N46" s="150"/>
      <c r="O46" s="150"/>
      <c r="P46" s="150"/>
      <c r="Q46" s="154"/>
      <c r="R46" s="153"/>
      <c r="S46" s="150"/>
      <c r="T46" s="169"/>
      <c r="U46" s="153"/>
      <c r="V46" s="154"/>
      <c r="W46" s="152"/>
      <c r="X46" s="152"/>
      <c r="Y46" s="150"/>
      <c r="Z46" s="150"/>
      <c r="AA46" s="155"/>
      <c r="AB46" s="77"/>
      <c r="AC46" s="76">
        <f t="shared" ref="AC46:AC51" si="11">IF(F46=1, E46, 0)</f>
        <v>0</v>
      </c>
      <c r="AD46" s="89"/>
      <c r="AE46" s="89"/>
    </row>
    <row r="47" spans="1:31" ht="12.75" customHeight="1" x14ac:dyDescent="0.2">
      <c r="A47" s="22" t="s">
        <v>157</v>
      </c>
      <c r="B47" s="21" t="s">
        <v>158</v>
      </c>
      <c r="C47" s="16"/>
      <c r="D47" s="17"/>
      <c r="E47" s="22">
        <v>5</v>
      </c>
      <c r="F47" s="59"/>
      <c r="G47" s="128"/>
      <c r="H47" s="66">
        <v>5</v>
      </c>
      <c r="I47" s="135"/>
      <c r="J47" s="119"/>
      <c r="K47" s="127"/>
      <c r="L47" s="173" t="str">
        <f t="shared" ref="L47:L54" si="12">IF(COUNTA(M47:AA47)&lt;&gt;0, "ok", "")</f>
        <v/>
      </c>
      <c r="M47" s="144"/>
      <c r="N47" s="170"/>
      <c r="O47" s="139"/>
      <c r="P47" s="143"/>
      <c r="Q47" s="145"/>
      <c r="R47" s="144"/>
      <c r="S47" s="149"/>
      <c r="T47" s="139"/>
      <c r="U47" s="142"/>
      <c r="V47" s="145"/>
      <c r="W47" s="144"/>
      <c r="X47" s="143"/>
      <c r="Y47" s="143"/>
      <c r="Z47" s="143"/>
      <c r="AA47" s="149"/>
      <c r="AB47" s="78"/>
      <c r="AC47" s="73">
        <v>0</v>
      </c>
      <c r="AD47" s="89"/>
      <c r="AE47" s="89"/>
    </row>
    <row r="48" spans="1:31" ht="12.75" customHeight="1" x14ac:dyDescent="0.2">
      <c r="A48" s="27" t="s">
        <v>159</v>
      </c>
      <c r="B48" s="21" t="s">
        <v>160</v>
      </c>
      <c r="C48" s="16"/>
      <c r="D48" s="17"/>
      <c r="E48" s="22">
        <v>5</v>
      </c>
      <c r="F48" s="59"/>
      <c r="G48" s="128"/>
      <c r="H48" s="135"/>
      <c r="I48" s="135"/>
      <c r="J48" s="119">
        <v>5</v>
      </c>
      <c r="K48" s="127"/>
      <c r="L48" s="173" t="str">
        <f t="shared" si="12"/>
        <v/>
      </c>
      <c r="M48" s="144"/>
      <c r="N48" s="167"/>
      <c r="O48" s="167"/>
      <c r="P48" s="142"/>
      <c r="Q48" s="145"/>
      <c r="R48" s="145"/>
      <c r="S48" s="145"/>
      <c r="T48" s="145"/>
      <c r="U48" s="145"/>
      <c r="V48" s="145"/>
      <c r="W48" s="145"/>
      <c r="X48" s="145"/>
      <c r="Y48" s="143"/>
      <c r="Z48" s="143"/>
      <c r="AA48" s="146"/>
      <c r="AB48" s="78"/>
      <c r="AC48" s="73">
        <f t="shared" si="11"/>
        <v>0</v>
      </c>
      <c r="AD48" s="89"/>
      <c r="AE48" s="89"/>
    </row>
    <row r="49" spans="1:31" ht="12.75" customHeight="1" x14ac:dyDescent="0.2">
      <c r="A49" s="22" t="s">
        <v>161</v>
      </c>
      <c r="B49" s="21" t="s">
        <v>162</v>
      </c>
      <c r="C49" s="44"/>
      <c r="D49" s="45"/>
      <c r="E49" s="22">
        <v>5</v>
      </c>
      <c r="F49" s="59"/>
      <c r="G49" s="128"/>
      <c r="H49" s="119"/>
      <c r="I49" s="119"/>
      <c r="J49" s="119">
        <v>2.5</v>
      </c>
      <c r="K49" s="127">
        <v>2.5</v>
      </c>
      <c r="L49" s="173" t="str">
        <f t="shared" si="12"/>
        <v/>
      </c>
      <c r="M49" s="144"/>
      <c r="N49" s="143"/>
      <c r="O49" s="143"/>
      <c r="P49" s="143"/>
      <c r="Q49" s="145"/>
      <c r="R49" s="144"/>
      <c r="S49" s="143"/>
      <c r="T49" s="143"/>
      <c r="U49" s="149"/>
      <c r="V49" s="145"/>
      <c r="W49" s="144"/>
      <c r="X49" s="143"/>
      <c r="Y49" s="143"/>
      <c r="Z49" s="143"/>
      <c r="AA49" s="146"/>
      <c r="AB49" s="78"/>
      <c r="AC49" s="73">
        <f t="shared" si="11"/>
        <v>0</v>
      </c>
      <c r="AD49" s="207"/>
      <c r="AE49" s="89"/>
    </row>
    <row r="50" spans="1:31" ht="12.75" customHeight="1" x14ac:dyDescent="0.2">
      <c r="A50" s="22" t="s">
        <v>163</v>
      </c>
      <c r="B50" s="21" t="s">
        <v>164</v>
      </c>
      <c r="C50" s="44"/>
      <c r="D50" s="45"/>
      <c r="E50" s="22">
        <v>5</v>
      </c>
      <c r="F50" s="59"/>
      <c r="G50" s="128"/>
      <c r="H50" s="119"/>
      <c r="I50" s="119">
        <v>5</v>
      </c>
      <c r="J50" s="119"/>
      <c r="K50" s="127"/>
      <c r="L50" s="173" t="str">
        <f t="shared" si="12"/>
        <v/>
      </c>
      <c r="M50" s="144"/>
      <c r="N50" s="143"/>
      <c r="O50" s="143"/>
      <c r="P50" s="143"/>
      <c r="Q50" s="145"/>
      <c r="R50" s="144"/>
      <c r="S50" s="143"/>
      <c r="T50" s="143"/>
      <c r="U50" s="143"/>
      <c r="V50" s="145"/>
      <c r="W50" s="144"/>
      <c r="X50" s="143"/>
      <c r="Y50" s="143"/>
      <c r="Z50" s="143"/>
      <c r="AA50" s="146"/>
      <c r="AB50" s="78"/>
      <c r="AC50" s="73">
        <f t="shared" si="11"/>
        <v>0</v>
      </c>
      <c r="AD50" s="207"/>
      <c r="AE50" s="89"/>
    </row>
    <row r="51" spans="1:31" ht="12.75" customHeight="1" x14ac:dyDescent="0.2">
      <c r="A51" s="22" t="s">
        <v>165</v>
      </c>
      <c r="B51" s="24" t="s">
        <v>166</v>
      </c>
      <c r="C51" s="25"/>
      <c r="D51" s="26"/>
      <c r="E51" s="22">
        <v>5</v>
      </c>
      <c r="F51" s="59"/>
      <c r="G51" s="128"/>
      <c r="H51" s="119"/>
      <c r="I51" s="119">
        <v>2.5</v>
      </c>
      <c r="J51" s="119">
        <v>2.5</v>
      </c>
      <c r="K51" s="127"/>
      <c r="L51" s="173" t="str">
        <f t="shared" si="12"/>
        <v/>
      </c>
      <c r="M51" s="144"/>
      <c r="N51" s="143"/>
      <c r="O51" s="143"/>
      <c r="P51" s="143"/>
      <c r="Q51" s="145"/>
      <c r="R51" s="144"/>
      <c r="S51" s="143"/>
      <c r="T51" s="143"/>
      <c r="U51" s="143"/>
      <c r="V51" s="145"/>
      <c r="W51" s="144"/>
      <c r="X51" s="143"/>
      <c r="Y51" s="143"/>
      <c r="Z51" s="149"/>
      <c r="AA51" s="146"/>
      <c r="AB51" s="78"/>
      <c r="AC51" s="73">
        <f t="shared" si="11"/>
        <v>0</v>
      </c>
      <c r="AD51" s="207"/>
      <c r="AE51" s="89"/>
    </row>
    <row r="52" spans="1:31" ht="12.75" customHeight="1" x14ac:dyDescent="0.2">
      <c r="A52" s="22"/>
      <c r="B52" s="24"/>
      <c r="C52" s="25"/>
      <c r="D52" s="26"/>
      <c r="E52" s="22"/>
      <c r="F52" s="59"/>
      <c r="G52" s="128"/>
      <c r="H52" s="119"/>
      <c r="I52" s="119"/>
      <c r="J52" s="119"/>
      <c r="K52" s="127"/>
      <c r="L52" s="173" t="str">
        <f t="shared" si="12"/>
        <v/>
      </c>
      <c r="M52" s="144"/>
      <c r="N52" s="143"/>
      <c r="O52" s="143"/>
      <c r="P52" s="143"/>
      <c r="Q52" s="145"/>
      <c r="R52" s="144"/>
      <c r="S52" s="143"/>
      <c r="T52" s="143"/>
      <c r="U52" s="143"/>
      <c r="V52" s="145"/>
      <c r="W52" s="144"/>
      <c r="X52" s="143"/>
      <c r="Y52" s="143"/>
      <c r="Z52" s="143"/>
      <c r="AA52" s="146"/>
      <c r="AB52" s="78"/>
      <c r="AC52" s="73">
        <f>IF(F50=1, E50, 0)</f>
        <v>0</v>
      </c>
      <c r="AD52" s="207"/>
      <c r="AE52" s="89"/>
    </row>
    <row r="53" spans="1:31" ht="12.75" customHeight="1" x14ac:dyDescent="0.2">
      <c r="A53" s="22"/>
      <c r="B53" s="21"/>
      <c r="C53" s="44"/>
      <c r="D53" s="45"/>
      <c r="E53" s="22"/>
      <c r="F53" s="59"/>
      <c r="G53" s="128"/>
      <c r="H53" s="119"/>
      <c r="I53" s="119"/>
      <c r="J53" s="119"/>
      <c r="K53" s="127"/>
      <c r="L53" s="173" t="str">
        <f t="shared" si="12"/>
        <v/>
      </c>
      <c r="M53" s="144"/>
      <c r="N53" s="143"/>
      <c r="O53" s="143"/>
      <c r="P53" s="143"/>
      <c r="Q53" s="145"/>
      <c r="R53" s="144"/>
      <c r="S53" s="143"/>
      <c r="T53" s="143"/>
      <c r="U53" s="143"/>
      <c r="V53" s="145"/>
      <c r="W53" s="144"/>
      <c r="X53" s="143"/>
      <c r="Y53" s="143"/>
      <c r="Z53" s="143"/>
      <c r="AA53" s="146"/>
      <c r="AB53" s="78"/>
      <c r="AC53" s="73">
        <f>IF(F51=1, E51, 0)</f>
        <v>0</v>
      </c>
      <c r="AD53" s="89"/>
      <c r="AE53" s="89"/>
    </row>
    <row r="54" spans="1:31" ht="12.75" customHeight="1" x14ac:dyDescent="0.2">
      <c r="A54" s="22"/>
      <c r="B54" s="21"/>
      <c r="C54" s="44"/>
      <c r="D54" s="45"/>
      <c r="E54" s="22"/>
      <c r="F54" s="59"/>
      <c r="G54" s="128"/>
      <c r="H54" s="119"/>
      <c r="I54" s="119"/>
      <c r="J54" s="119"/>
      <c r="K54" s="127"/>
      <c r="L54" s="173" t="str">
        <f t="shared" si="12"/>
        <v/>
      </c>
      <c r="M54" s="144"/>
      <c r="N54" s="143"/>
      <c r="O54" s="143"/>
      <c r="P54" s="143"/>
      <c r="Q54" s="145"/>
      <c r="R54" s="144"/>
      <c r="S54" s="143"/>
      <c r="T54" s="143"/>
      <c r="U54" s="143"/>
      <c r="V54" s="145"/>
      <c r="W54" s="144"/>
      <c r="X54" s="143"/>
      <c r="Y54" s="143"/>
      <c r="Z54" s="143"/>
      <c r="AA54" s="146"/>
      <c r="AB54" s="78"/>
      <c r="AC54" s="73">
        <f>IF(F52=1, E52, 0)</f>
        <v>0</v>
      </c>
      <c r="AD54" s="89"/>
      <c r="AE54" s="89"/>
    </row>
    <row r="55" spans="1:31" ht="12.75" customHeight="1" x14ac:dyDescent="0.2">
      <c r="A55" s="22"/>
      <c r="B55" s="204"/>
      <c r="C55" s="205"/>
      <c r="D55" s="206"/>
      <c r="E55" s="22"/>
      <c r="F55" s="59"/>
      <c r="G55" s="128"/>
      <c r="H55" s="119"/>
      <c r="I55" s="119"/>
      <c r="J55" s="119"/>
      <c r="K55" s="127"/>
      <c r="L55" s="173" t="str">
        <f>IF(COUNTA(M55:AA55)&lt;&gt;0, "ok", "")</f>
        <v/>
      </c>
      <c r="M55" s="144"/>
      <c r="N55" s="143"/>
      <c r="O55" s="143"/>
      <c r="P55" s="143"/>
      <c r="Q55" s="145"/>
      <c r="R55" s="144"/>
      <c r="S55" s="143"/>
      <c r="T55" s="143"/>
      <c r="U55" s="143"/>
      <c r="V55" s="145"/>
      <c r="W55" s="144"/>
      <c r="X55" s="143"/>
      <c r="Y55" s="143"/>
      <c r="Z55" s="143"/>
      <c r="AA55" s="146"/>
      <c r="AB55" s="78"/>
      <c r="AC55" s="73">
        <f>IF(F53=1, E53, 0)</f>
        <v>0</v>
      </c>
      <c r="AD55" s="89"/>
      <c r="AE55" s="89"/>
    </row>
    <row r="56" spans="1:31" ht="12.75" customHeight="1" x14ac:dyDescent="0.2">
      <c r="A56" s="22"/>
      <c r="B56" s="248"/>
      <c r="C56" s="249"/>
      <c r="D56" s="250"/>
      <c r="E56" s="22"/>
      <c r="F56" s="59"/>
      <c r="G56" s="128"/>
      <c r="H56" s="119"/>
      <c r="I56" s="119"/>
      <c r="J56" s="119"/>
      <c r="K56" s="127"/>
      <c r="L56" s="173" t="str">
        <f t="shared" ref="L56:L62" si="13">IF(COUNTA(M56:AA56)&lt;&gt;0, "ok", "")</f>
        <v/>
      </c>
      <c r="M56" s="79"/>
      <c r="N56" s="143"/>
      <c r="O56" s="143"/>
      <c r="P56" s="143"/>
      <c r="Q56" s="145"/>
      <c r="R56" s="144"/>
      <c r="S56" s="143"/>
      <c r="T56" s="139"/>
      <c r="U56" s="142"/>
      <c r="V56" s="191"/>
      <c r="W56" s="192"/>
      <c r="X56" s="143"/>
      <c r="Y56" s="149"/>
      <c r="Z56" s="197"/>
      <c r="AA56" s="193"/>
      <c r="AB56" s="78"/>
      <c r="AC56" s="76">
        <f t="shared" ref="AC56:AC62" si="14">IF(F56=1, E56, 0)</f>
        <v>0</v>
      </c>
      <c r="AD56" s="89"/>
      <c r="AE56" s="89"/>
    </row>
    <row r="57" spans="1:31" ht="12.75" customHeight="1" x14ac:dyDescent="0.2">
      <c r="A57" s="22"/>
      <c r="B57" s="248"/>
      <c r="C57" s="249"/>
      <c r="D57" s="250"/>
      <c r="E57" s="22"/>
      <c r="F57" s="59"/>
      <c r="G57" s="128"/>
      <c r="H57" s="119"/>
      <c r="I57" s="119"/>
      <c r="J57" s="119"/>
      <c r="K57" s="127"/>
      <c r="L57" s="173" t="str">
        <f t="shared" si="13"/>
        <v/>
      </c>
      <c r="M57" s="79"/>
      <c r="N57" s="143"/>
      <c r="O57" s="143"/>
      <c r="P57" s="143"/>
      <c r="Q57" s="145"/>
      <c r="R57" s="144"/>
      <c r="S57" s="143"/>
      <c r="T57" s="139"/>
      <c r="U57" s="142"/>
      <c r="V57" s="191"/>
      <c r="W57" s="192"/>
      <c r="X57" s="143"/>
      <c r="Y57" s="143"/>
      <c r="Z57" s="143"/>
      <c r="AA57" s="193"/>
      <c r="AB57" s="78"/>
      <c r="AC57" s="76">
        <f t="shared" si="14"/>
        <v>0</v>
      </c>
      <c r="AD57" s="89"/>
      <c r="AE57" s="89"/>
    </row>
    <row r="58" spans="1:31" ht="12.75" customHeight="1" x14ac:dyDescent="0.2">
      <c r="A58" s="22"/>
      <c r="B58" s="248"/>
      <c r="C58" s="249"/>
      <c r="D58" s="250"/>
      <c r="E58" s="22"/>
      <c r="F58" s="59"/>
      <c r="G58" s="128"/>
      <c r="H58" s="119"/>
      <c r="I58" s="119"/>
      <c r="J58" s="119"/>
      <c r="K58" s="127"/>
      <c r="L58" s="173" t="str">
        <f t="shared" si="13"/>
        <v/>
      </c>
      <c r="M58" s="79"/>
      <c r="N58" s="143"/>
      <c r="O58" s="143"/>
      <c r="P58" s="143"/>
      <c r="Q58" s="145"/>
      <c r="R58" s="144"/>
      <c r="S58" s="143"/>
      <c r="T58" s="139"/>
      <c r="U58" s="142"/>
      <c r="V58" s="145"/>
      <c r="W58" s="144"/>
      <c r="X58" s="143"/>
      <c r="Y58" s="143"/>
      <c r="Z58" s="143"/>
      <c r="AA58" s="146"/>
      <c r="AB58" s="78"/>
      <c r="AC58" s="76">
        <f t="shared" si="14"/>
        <v>0</v>
      </c>
      <c r="AD58" s="89"/>
      <c r="AE58" s="89"/>
    </row>
    <row r="59" spans="1:31" ht="12.75" customHeight="1" x14ac:dyDescent="0.2">
      <c r="A59" s="22"/>
      <c r="B59" s="248"/>
      <c r="C59" s="249"/>
      <c r="D59" s="250"/>
      <c r="E59" s="22"/>
      <c r="F59" s="59"/>
      <c r="G59" s="128"/>
      <c r="H59" s="119"/>
      <c r="I59" s="119"/>
      <c r="J59" s="119"/>
      <c r="K59" s="127"/>
      <c r="L59" s="173" t="str">
        <f t="shared" si="13"/>
        <v/>
      </c>
      <c r="M59" s="79"/>
      <c r="N59" s="143"/>
      <c r="O59" s="143"/>
      <c r="P59" s="143"/>
      <c r="Q59" s="145"/>
      <c r="R59" s="144"/>
      <c r="S59" s="194"/>
      <c r="T59" s="139"/>
      <c r="U59" s="142"/>
      <c r="V59" s="145"/>
      <c r="W59" s="144"/>
      <c r="X59" s="143"/>
      <c r="Y59" s="143"/>
      <c r="Z59" s="143"/>
      <c r="AA59" s="195"/>
      <c r="AB59" s="78"/>
      <c r="AC59" s="76">
        <f t="shared" si="14"/>
        <v>0</v>
      </c>
      <c r="AD59" s="89"/>
      <c r="AE59" s="89"/>
    </row>
    <row r="60" spans="1:31" ht="12.75" customHeight="1" x14ac:dyDescent="0.2">
      <c r="A60" s="22"/>
      <c r="B60" s="248"/>
      <c r="C60" s="249"/>
      <c r="D60" s="250"/>
      <c r="E60" s="22"/>
      <c r="F60" s="59"/>
      <c r="G60" s="128"/>
      <c r="H60" s="119"/>
      <c r="I60" s="119"/>
      <c r="J60" s="119"/>
      <c r="K60" s="127"/>
      <c r="L60" s="173" t="str">
        <f t="shared" si="13"/>
        <v/>
      </c>
      <c r="M60" s="79"/>
      <c r="N60" s="143"/>
      <c r="O60" s="143"/>
      <c r="P60" s="143"/>
      <c r="Q60" s="145"/>
      <c r="R60" s="144"/>
      <c r="S60" s="143"/>
      <c r="T60" s="139"/>
      <c r="U60" s="142"/>
      <c r="V60" s="145"/>
      <c r="W60" s="144"/>
      <c r="X60" s="143"/>
      <c r="Y60" s="143"/>
      <c r="Z60" s="143"/>
      <c r="AA60" s="146"/>
      <c r="AB60" s="78"/>
      <c r="AC60" s="76">
        <f t="shared" si="14"/>
        <v>0</v>
      </c>
      <c r="AD60" s="89"/>
      <c r="AE60" s="89"/>
    </row>
    <row r="61" spans="1:31" ht="12.75" customHeight="1" x14ac:dyDescent="0.2">
      <c r="A61" s="22"/>
      <c r="B61" s="248"/>
      <c r="C61" s="249"/>
      <c r="D61" s="250"/>
      <c r="E61" s="22"/>
      <c r="F61" s="59"/>
      <c r="G61" s="128"/>
      <c r="H61" s="119"/>
      <c r="I61" s="119"/>
      <c r="J61" s="119"/>
      <c r="K61" s="127"/>
      <c r="L61" s="173" t="str">
        <f t="shared" si="13"/>
        <v/>
      </c>
      <c r="M61" s="79"/>
      <c r="N61" s="23"/>
      <c r="O61" s="23"/>
      <c r="P61" s="23"/>
      <c r="Q61" s="131"/>
      <c r="R61" s="79"/>
      <c r="S61" s="23"/>
      <c r="T61" s="22"/>
      <c r="U61" s="57"/>
      <c r="V61" s="131"/>
      <c r="W61" s="79"/>
      <c r="X61" s="23"/>
      <c r="Y61" s="23"/>
      <c r="Z61" s="23"/>
      <c r="AA61" s="73"/>
      <c r="AB61" s="78"/>
      <c r="AC61" s="76">
        <f t="shared" si="14"/>
        <v>0</v>
      </c>
      <c r="AD61" s="89"/>
      <c r="AE61" s="89"/>
    </row>
    <row r="62" spans="1:31" ht="12.75" customHeight="1" x14ac:dyDescent="0.2">
      <c r="A62" s="22"/>
      <c r="B62" s="248"/>
      <c r="C62" s="249"/>
      <c r="D62" s="250"/>
      <c r="E62" s="22"/>
      <c r="F62" s="59"/>
      <c r="G62" s="128"/>
      <c r="H62" s="119"/>
      <c r="I62" s="119"/>
      <c r="J62" s="119"/>
      <c r="K62" s="127"/>
      <c r="L62" s="173" t="str">
        <f t="shared" si="13"/>
        <v/>
      </c>
      <c r="M62" s="79"/>
      <c r="N62" s="23"/>
      <c r="O62" s="23"/>
      <c r="P62" s="23"/>
      <c r="Q62" s="131"/>
      <c r="R62" s="79"/>
      <c r="S62" s="23"/>
      <c r="T62" s="22"/>
      <c r="U62" s="57"/>
      <c r="V62" s="131"/>
      <c r="W62" s="79"/>
      <c r="X62" s="23"/>
      <c r="Y62" s="23"/>
      <c r="Z62" s="23"/>
      <c r="AA62" s="73"/>
      <c r="AB62" s="78"/>
      <c r="AC62" s="76">
        <f t="shared" si="14"/>
        <v>0</v>
      </c>
      <c r="AD62" s="89"/>
      <c r="AE62" s="89"/>
    </row>
    <row r="63" spans="1:31" ht="12.75" customHeight="1" x14ac:dyDescent="0.2">
      <c r="F63" s="18"/>
      <c r="G63" s="53"/>
      <c r="T63" s="67"/>
      <c r="U63" s="90"/>
    </row>
    <row r="64" spans="1:31" ht="12.75" customHeight="1" x14ac:dyDescent="0.2">
      <c r="A64" s="13" t="s">
        <v>31</v>
      </c>
      <c r="B64" s="244"/>
      <c r="C64" s="244"/>
      <c r="D64" s="54" t="s">
        <v>4</v>
      </c>
      <c r="E64" s="14">
        <f>SUM(E65:E66)</f>
        <v>10</v>
      </c>
      <c r="F64" s="15"/>
      <c r="G64" s="55"/>
      <c r="H64" s="55"/>
      <c r="I64" s="55"/>
      <c r="J64" s="55"/>
      <c r="K64" s="55"/>
      <c r="L64" s="171"/>
      <c r="M64" s="55"/>
      <c r="N64" s="55"/>
      <c r="O64" s="55"/>
      <c r="P64" s="55"/>
      <c r="Q64" s="55"/>
      <c r="R64" s="55"/>
      <c r="S64" s="55"/>
      <c r="T64" s="65"/>
      <c r="U64" s="91"/>
      <c r="V64" s="92"/>
      <c r="W64" s="92"/>
      <c r="X64" s="92"/>
      <c r="Y64" s="92"/>
      <c r="Z64" s="92"/>
      <c r="AA64" s="92"/>
      <c r="AB64" s="93"/>
      <c r="AC64" s="94">
        <f>SUM(AC65:AC66)</f>
        <v>0</v>
      </c>
      <c r="AD64" s="274"/>
      <c r="AE64" s="274"/>
    </row>
    <row r="65" spans="1:31" ht="12.75" customHeight="1" x14ac:dyDescent="0.2">
      <c r="A65" s="11" t="s">
        <v>32</v>
      </c>
      <c r="B65" s="217" t="s">
        <v>33</v>
      </c>
      <c r="C65" s="218"/>
      <c r="D65" s="219"/>
      <c r="E65" s="22">
        <v>10</v>
      </c>
      <c r="F65" s="80"/>
      <c r="G65" s="79"/>
      <c r="H65" s="23"/>
      <c r="I65" s="23"/>
      <c r="J65" s="23"/>
      <c r="K65" s="73"/>
      <c r="L65" s="184" t="str">
        <f>IF(COUNTA(M65:AA65)&lt;&gt;0, "ok", "")</f>
        <v>ok</v>
      </c>
      <c r="M65" s="23"/>
      <c r="N65" s="23"/>
      <c r="O65" s="23"/>
      <c r="P65" s="23"/>
      <c r="Q65" s="23"/>
      <c r="R65" s="23"/>
      <c r="S65" s="23"/>
      <c r="T65" s="66"/>
      <c r="U65" s="61"/>
      <c r="V65" s="61"/>
      <c r="W65" s="61"/>
      <c r="X65" s="61"/>
      <c r="Y65" s="22">
        <v>10</v>
      </c>
      <c r="Z65" s="61"/>
      <c r="AA65" s="76"/>
      <c r="AB65" s="82"/>
      <c r="AC65" s="76">
        <f>IF(F65=1, E65, 0)</f>
        <v>0</v>
      </c>
      <c r="AD65" s="271"/>
      <c r="AE65" s="271"/>
    </row>
    <row r="66" spans="1:31" ht="12.75" customHeight="1" x14ac:dyDescent="0.2">
      <c r="A66" s="22" t="s">
        <v>34</v>
      </c>
      <c r="B66" s="245" t="s">
        <v>35</v>
      </c>
      <c r="C66" s="246"/>
      <c r="D66" s="247"/>
      <c r="E66" s="22"/>
      <c r="F66" s="80"/>
      <c r="G66" s="79"/>
      <c r="H66" s="23"/>
      <c r="I66" s="23"/>
      <c r="J66" s="23"/>
      <c r="K66" s="73"/>
      <c r="L66" s="184" t="str">
        <f>IF(COUNTA(M66:AA66)&lt;&gt;0, "ok", "")</f>
        <v/>
      </c>
      <c r="M66" s="23"/>
      <c r="N66" s="23"/>
      <c r="O66" s="23"/>
      <c r="P66" s="23"/>
      <c r="Q66" s="23"/>
      <c r="R66" s="23"/>
      <c r="S66" s="23"/>
      <c r="T66" s="22"/>
      <c r="U66" s="23"/>
      <c r="V66" s="23"/>
      <c r="W66" s="23"/>
      <c r="X66" s="23"/>
      <c r="Y66" s="23"/>
      <c r="Z66" s="23"/>
      <c r="AA66" s="73"/>
      <c r="AB66" s="78"/>
      <c r="AC66" s="73">
        <f>IF(F66=1, E66, 0)</f>
        <v>0</v>
      </c>
      <c r="AD66" s="271"/>
      <c r="AE66" s="271"/>
    </row>
    <row r="67" spans="1:31" ht="12.75" customHeight="1" x14ac:dyDescent="0.25">
      <c r="A67" s="67"/>
      <c r="B67" s="133"/>
      <c r="C67" s="133"/>
      <c r="D67" s="133"/>
      <c r="E67" s="67"/>
      <c r="F67" s="86"/>
      <c r="G67" s="62"/>
      <c r="H67" s="62"/>
      <c r="I67" s="62"/>
      <c r="J67" s="62"/>
      <c r="K67" s="62"/>
      <c r="L67" s="6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34"/>
      <c r="AB67" s="67"/>
      <c r="AC67" s="62"/>
      <c r="AD67" s="67"/>
      <c r="AE67" s="67"/>
    </row>
    <row r="68" spans="1:31" ht="12.75" customHeight="1" x14ac:dyDescent="0.2">
      <c r="A68" s="46"/>
      <c r="B68" s="46"/>
      <c r="C68" s="46"/>
      <c r="D68" s="46"/>
      <c r="E68" s="46"/>
      <c r="F68" s="12"/>
      <c r="G68" s="222" t="s">
        <v>63</v>
      </c>
      <c r="H68" s="223"/>
      <c r="I68" s="224"/>
      <c r="J68" s="177"/>
      <c r="K68" s="177"/>
      <c r="L68" s="178" t="s">
        <v>56</v>
      </c>
      <c r="M68" s="200">
        <f t="shared" ref="M68:AA68" si="15">M7</f>
        <v>12.6</v>
      </c>
      <c r="N68" s="200">
        <f t="shared" si="15"/>
        <v>18.600000000000001</v>
      </c>
      <c r="O68" s="200">
        <f t="shared" si="15"/>
        <v>14.766666666666666</v>
      </c>
      <c r="P68" s="200">
        <f t="shared" si="15"/>
        <v>7.2666666666666666</v>
      </c>
      <c r="Q68" s="201">
        <f t="shared" si="15"/>
        <v>9.7666666666666657</v>
      </c>
      <c r="R68" s="202">
        <f t="shared" si="15"/>
        <v>0</v>
      </c>
      <c r="S68" s="200">
        <f t="shared" si="15"/>
        <v>0</v>
      </c>
      <c r="T68" s="200">
        <f t="shared" si="15"/>
        <v>0</v>
      </c>
      <c r="U68" s="200">
        <f t="shared" si="15"/>
        <v>0</v>
      </c>
      <c r="V68" s="201">
        <f t="shared" si="15"/>
        <v>0</v>
      </c>
      <c r="W68" s="203">
        <f t="shared" si="15"/>
        <v>0</v>
      </c>
      <c r="X68" s="200">
        <f t="shared" si="15"/>
        <v>0</v>
      </c>
      <c r="Y68" s="200">
        <f t="shared" si="15"/>
        <v>10</v>
      </c>
      <c r="Z68" s="200">
        <f t="shared" si="15"/>
        <v>0</v>
      </c>
      <c r="AA68" s="200">
        <f t="shared" si="15"/>
        <v>0</v>
      </c>
    </row>
    <row r="69" spans="1:31" ht="12.75" customHeight="1" x14ac:dyDescent="0.2">
      <c r="A69" s="95"/>
      <c r="B69" s="56"/>
      <c r="C69" s="56"/>
      <c r="D69" s="54" t="s">
        <v>36</v>
      </c>
      <c r="E69" s="103">
        <f>SUM(E64,E45,E38,E26,E7)</f>
        <v>186</v>
      </c>
      <c r="F69" s="264" t="s">
        <v>55</v>
      </c>
      <c r="G69" s="264"/>
      <c r="H69" s="104"/>
      <c r="I69" s="104"/>
      <c r="J69" s="104"/>
      <c r="K69" s="208"/>
      <c r="L69" s="104"/>
      <c r="M69" s="94"/>
      <c r="N69" s="92"/>
      <c r="O69" s="92"/>
      <c r="P69" s="96" t="s">
        <v>57</v>
      </c>
      <c r="Q69" s="181">
        <f>SUM(M68:Q68)</f>
        <v>63</v>
      </c>
      <c r="R69" s="179"/>
      <c r="S69" s="180"/>
      <c r="T69" s="180"/>
      <c r="U69" s="182" t="s">
        <v>57</v>
      </c>
      <c r="V69" s="183">
        <f>SUM(R68:V68)</f>
        <v>0</v>
      </c>
      <c r="W69" s="92"/>
      <c r="X69" s="92"/>
      <c r="Y69" s="92"/>
      <c r="Z69" s="96" t="s">
        <v>57</v>
      </c>
      <c r="AA69" s="132">
        <f>SUM(W68:AA68)</f>
        <v>10</v>
      </c>
      <c r="AB69" s="92"/>
      <c r="AC69" s="98" t="e">
        <f>SUM(AC7+AC26+AC38+AC45+#REF!+AC64)</f>
        <v>#REF!</v>
      </c>
      <c r="AD69" s="272" t="s">
        <v>47</v>
      </c>
      <c r="AE69" s="273"/>
    </row>
    <row r="70" spans="1:31" ht="12.75" customHeight="1" x14ac:dyDescent="0.2">
      <c r="A70" s="95"/>
      <c r="B70" s="56"/>
      <c r="C70" s="56"/>
      <c r="D70" s="54"/>
      <c r="E70" s="103"/>
      <c r="F70" s="264"/>
      <c r="G70" s="264"/>
      <c r="H70" s="104"/>
      <c r="I70" s="104"/>
      <c r="J70" s="104"/>
      <c r="K70" s="104"/>
      <c r="L70" s="104"/>
      <c r="M70" s="94"/>
      <c r="N70" s="92"/>
      <c r="O70" s="92"/>
      <c r="P70" s="96" t="s">
        <v>61</v>
      </c>
      <c r="Q70" s="181">
        <f>SUM(M69:Q69)</f>
        <v>63</v>
      </c>
      <c r="R70" s="179"/>
      <c r="S70" s="180"/>
      <c r="T70" s="180"/>
      <c r="U70" s="96" t="s">
        <v>61</v>
      </c>
      <c r="V70" s="183">
        <f>Q70+V69</f>
        <v>63</v>
      </c>
      <c r="W70" s="92"/>
      <c r="X70" s="92"/>
      <c r="Y70" s="92"/>
      <c r="Z70" s="96" t="s">
        <v>61</v>
      </c>
      <c r="AA70" s="199">
        <f>V70+AA69</f>
        <v>73</v>
      </c>
      <c r="AB70" s="175"/>
      <c r="AC70" s="98">
        <f>AVERAGE($AB$8:$AB$22,$AB$27:$AB$36,$AB$39:$AB$43,$AB$46:$AB$62,$AB$65:$AB$66)</f>
        <v>3.5714285714285716</v>
      </c>
      <c r="AD70" s="176" t="s">
        <v>60</v>
      </c>
      <c r="AE70" s="97"/>
    </row>
  </sheetData>
  <mergeCells count="86">
    <mergeCell ref="F70:G70"/>
    <mergeCell ref="G1:K2"/>
    <mergeCell ref="F69:G69"/>
    <mergeCell ref="AD66:AE66"/>
    <mergeCell ref="AD69:AE69"/>
    <mergeCell ref="AD64:AE64"/>
    <mergeCell ref="AD65:AE65"/>
    <mergeCell ref="AB1:AE1"/>
    <mergeCell ref="AC3:AC6"/>
    <mergeCell ref="G26:AA26"/>
    <mergeCell ref="G38:AA38"/>
    <mergeCell ref="G45:AA45"/>
    <mergeCell ref="W3:W6"/>
    <mergeCell ref="K3:K6"/>
    <mergeCell ref="AD7:AE7"/>
    <mergeCell ref="X3:X6"/>
    <mergeCell ref="Y3:Y6"/>
    <mergeCell ref="Z3:Z6"/>
    <mergeCell ref="AA3:AA6"/>
    <mergeCell ref="AB3:AB6"/>
    <mergeCell ref="AD2:AE6"/>
    <mergeCell ref="L1:L6"/>
    <mergeCell ref="AD26:AE26"/>
    <mergeCell ref="B64:C64"/>
    <mergeCell ref="B65:D65"/>
    <mergeCell ref="B66:D66"/>
    <mergeCell ref="B56:D56"/>
    <mergeCell ref="B57:D57"/>
    <mergeCell ref="B60:D60"/>
    <mergeCell ref="B61:D61"/>
    <mergeCell ref="B62:D62"/>
    <mergeCell ref="B58:D58"/>
    <mergeCell ref="B59:D59"/>
    <mergeCell ref="AD45:AE45"/>
    <mergeCell ref="AD38:AE38"/>
    <mergeCell ref="B6:C6"/>
    <mergeCell ref="B22:D22"/>
    <mergeCell ref="B25:D25"/>
    <mergeCell ref="B39:D39"/>
    <mergeCell ref="B43:D43"/>
    <mergeCell ref="B41:D41"/>
    <mergeCell ref="B42:D42"/>
    <mergeCell ref="B32:D32"/>
    <mergeCell ref="B33:D33"/>
    <mergeCell ref="B34:D34"/>
    <mergeCell ref="B35:D35"/>
    <mergeCell ref="B36:D36"/>
    <mergeCell ref="B37:D37"/>
    <mergeCell ref="F1:F6"/>
    <mergeCell ref="M1:AA1"/>
    <mergeCell ref="M3:M6"/>
    <mergeCell ref="N3:N6"/>
    <mergeCell ref="O3:O6"/>
    <mergeCell ref="P3:P6"/>
    <mergeCell ref="Q3:Q6"/>
    <mergeCell ref="R3:R6"/>
    <mergeCell ref="G3:G6"/>
    <mergeCell ref="H3:H6"/>
    <mergeCell ref="I3:I6"/>
    <mergeCell ref="J3:J6"/>
    <mergeCell ref="S3:S6"/>
    <mergeCell ref="T3:T6"/>
    <mergeCell ref="U3:U6"/>
    <mergeCell ref="V3:V6"/>
    <mergeCell ref="G68:I68"/>
    <mergeCell ref="B11:D1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17:D17"/>
    <mergeCell ref="B18:D18"/>
    <mergeCell ref="B44:D44"/>
    <mergeCell ref="B19:D19"/>
    <mergeCell ref="B20:D20"/>
    <mergeCell ref="B23:D23"/>
    <mergeCell ref="B24:D24"/>
    <mergeCell ref="B8:D8"/>
    <mergeCell ref="B9:D9"/>
    <mergeCell ref="B10:D10"/>
  </mergeCells>
  <conditionalFormatting sqref="AE8:AE24">
    <cfRule type="iconSet" priority="3">
      <iconSet iconSet="4TrafficLights">
        <cfvo type="percent" val="0"/>
        <cfvo type="percent" val="25"/>
        <cfvo type="percent" val="50"/>
        <cfvo type="percent" val="75"/>
      </iconSet>
    </cfRule>
    <cfRule type="cellIs" dxfId="1" priority="2" operator="equal">
      <formula>"ei"</formula>
    </cfRule>
    <cfRule type="cellIs" dxfId="0" priority="1" operator="equal">
      <formula>"ok"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34" workbookViewId="0">
      <selection activeCell="A6" sqref="A6"/>
    </sheetView>
  </sheetViews>
  <sheetFormatPr defaultColWidth="11.42578125" defaultRowHeight="15" x14ac:dyDescent="0.25"/>
  <cols>
    <col min="1" max="1" width="17.7109375" customWidth="1"/>
    <col min="2" max="2" width="17" customWidth="1"/>
    <col min="3" max="3" width="17.7109375" customWidth="1"/>
    <col min="4" max="4" width="24" customWidth="1"/>
    <col min="5" max="5" width="20.7109375" customWidth="1"/>
    <col min="6" max="6" width="15.42578125" customWidth="1"/>
  </cols>
  <sheetData>
    <row r="1" spans="1:6" x14ac:dyDescent="0.25">
      <c r="A1" t="s">
        <v>65</v>
      </c>
    </row>
    <row r="2" spans="1:6" ht="15.75" thickBot="1" x14ac:dyDescent="0.3"/>
    <row r="3" spans="1:6" ht="15.75" thickBot="1" x14ac:dyDescent="0.3">
      <c r="A3" s="209" t="s">
        <v>64</v>
      </c>
      <c r="B3" s="210" t="s">
        <v>82</v>
      </c>
      <c r="C3" s="210" t="s">
        <v>70</v>
      </c>
      <c r="D3" s="210" t="s">
        <v>72</v>
      </c>
      <c r="E3" s="210" t="s">
        <v>66</v>
      </c>
      <c r="F3" s="211" t="s">
        <v>67</v>
      </c>
    </row>
    <row r="4" spans="1:6" ht="15.75" thickBot="1" x14ac:dyDescent="0.3"/>
    <row r="5" spans="1:6" ht="15.75" thickBot="1" x14ac:dyDescent="0.3">
      <c r="A5" s="212" t="s">
        <v>110</v>
      </c>
      <c r="B5" s="213"/>
      <c r="C5" s="213"/>
      <c r="D5" s="213"/>
      <c r="E5" s="213"/>
      <c r="F5" s="214"/>
    </row>
    <row r="6" spans="1:6" ht="180" x14ac:dyDescent="0.25">
      <c r="A6" s="215" t="s">
        <v>68</v>
      </c>
      <c r="B6" s="215" t="s">
        <v>69</v>
      </c>
      <c r="C6" s="215" t="s">
        <v>71</v>
      </c>
      <c r="D6" s="215" t="s">
        <v>113</v>
      </c>
      <c r="E6" s="215" t="s">
        <v>73</v>
      </c>
      <c r="F6" s="215" t="s">
        <v>74</v>
      </c>
    </row>
    <row r="7" spans="1:6" ht="75" x14ac:dyDescent="0.25">
      <c r="A7" s="216" t="s">
        <v>75</v>
      </c>
      <c r="B7" s="216" t="s">
        <v>76</v>
      </c>
      <c r="C7" s="216" t="s">
        <v>77</v>
      </c>
      <c r="D7" s="216" t="s">
        <v>78</v>
      </c>
      <c r="E7" s="216" t="s">
        <v>79</v>
      </c>
      <c r="F7" s="216" t="s">
        <v>80</v>
      </c>
    </row>
    <row r="8" spans="1:6" ht="75" x14ac:dyDescent="0.25">
      <c r="A8" s="216" t="s">
        <v>81</v>
      </c>
      <c r="B8" s="216" t="s">
        <v>83</v>
      </c>
      <c r="C8" s="216" t="s">
        <v>84</v>
      </c>
      <c r="D8" s="216" t="s">
        <v>85</v>
      </c>
      <c r="E8" s="216" t="s">
        <v>86</v>
      </c>
      <c r="F8" s="216" t="s">
        <v>87</v>
      </c>
    </row>
    <row r="9" spans="1:6" ht="105" x14ac:dyDescent="0.25">
      <c r="A9" s="216" t="s">
        <v>105</v>
      </c>
      <c r="B9" s="216" t="s">
        <v>106</v>
      </c>
      <c r="C9" s="216" t="s">
        <v>104</v>
      </c>
      <c r="D9" s="216" t="s">
        <v>107</v>
      </c>
      <c r="E9" s="216" t="s">
        <v>108</v>
      </c>
      <c r="F9" s="216" t="s">
        <v>109</v>
      </c>
    </row>
    <row r="10" spans="1:6" ht="15.75" thickBot="1" x14ac:dyDescent="0.3"/>
    <row r="11" spans="1:6" ht="15.75" thickBot="1" x14ac:dyDescent="0.3">
      <c r="A11" s="212" t="s">
        <v>111</v>
      </c>
      <c r="B11" s="213"/>
      <c r="C11" s="213"/>
      <c r="D11" s="213"/>
      <c r="E11" s="213"/>
      <c r="F11" s="214"/>
    </row>
    <row r="12" spans="1:6" ht="75" x14ac:dyDescent="0.25">
      <c r="A12" s="215" t="s">
        <v>88</v>
      </c>
      <c r="B12" s="215" t="s">
        <v>89</v>
      </c>
      <c r="C12" s="215" t="s">
        <v>90</v>
      </c>
      <c r="D12" s="215" t="s">
        <v>92</v>
      </c>
      <c r="E12" s="215" t="s">
        <v>97</v>
      </c>
      <c r="F12" s="215" t="s">
        <v>91</v>
      </c>
    </row>
    <row r="13" spans="1:6" ht="90" x14ac:dyDescent="0.25">
      <c r="A13" s="216" t="s">
        <v>93</v>
      </c>
      <c r="B13" s="216" t="s">
        <v>94</v>
      </c>
      <c r="C13" s="216" t="s">
        <v>95</v>
      </c>
      <c r="D13" s="216" t="s">
        <v>96</v>
      </c>
      <c r="E13" s="216" t="s">
        <v>97</v>
      </c>
      <c r="F13" s="216" t="s">
        <v>98</v>
      </c>
    </row>
    <row r="14" spans="1:6" ht="15.75" thickBot="1" x14ac:dyDescent="0.3"/>
    <row r="15" spans="1:6" ht="15.75" thickBot="1" x14ac:dyDescent="0.3">
      <c r="A15" s="212" t="s">
        <v>112</v>
      </c>
      <c r="B15" s="213"/>
      <c r="C15" s="213"/>
      <c r="D15" s="213"/>
      <c r="E15" s="213"/>
      <c r="F15" s="214"/>
    </row>
    <row r="16" spans="1:6" ht="135" x14ac:dyDescent="0.25">
      <c r="A16" s="215" t="s">
        <v>99</v>
      </c>
      <c r="B16" s="215" t="s">
        <v>100</v>
      </c>
      <c r="C16" s="215" t="s">
        <v>101</v>
      </c>
      <c r="D16" s="215" t="s">
        <v>102</v>
      </c>
      <c r="E16" s="215" t="s">
        <v>103</v>
      </c>
      <c r="F16" s="215">
        <v>2025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HOPS</vt:lpstr>
      <vt:lpstr>PDPP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2016-09-22T16:53:57Z</dcterms:created>
  <dcterms:modified xsi:type="dcterms:W3CDTF">2016-09-22T16:54:20Z</dcterms:modified>
</cp:coreProperties>
</file>