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rim\Documents\A Startup\Cases\"/>
    </mc:Choice>
  </mc:AlternateContent>
  <xr:revisionPtr revIDLastSave="0" documentId="13_ncr:1_{46DEF22E-D590-4E72-8846-04FF5D9F8717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Cover" sheetId="1" r:id="rId1"/>
    <sheet name="BS" sheetId="5" r:id="rId2"/>
    <sheet name="PL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5" l="1"/>
  <c r="E39" i="5"/>
  <c r="D39" i="5"/>
  <c r="C39" i="5"/>
  <c r="I10" i="6"/>
  <c r="I11" i="6"/>
  <c r="H11" i="6"/>
  <c r="H10" i="6"/>
  <c r="H9" i="6"/>
  <c r="F16" i="6"/>
  <c r="E16" i="6"/>
  <c r="D16" i="6"/>
  <c r="C16" i="6"/>
  <c r="B16" i="6"/>
  <c r="H15" i="6"/>
  <c r="H14" i="6"/>
  <c r="H7" i="6"/>
  <c r="H6" i="6"/>
  <c r="H12" i="6"/>
  <c r="H5" i="6"/>
  <c r="I9" i="6" s="1"/>
  <c r="C32" i="5"/>
  <c r="D32" i="5" s="1"/>
  <c r="E32" i="5" s="1"/>
  <c r="F32" i="5" s="1"/>
  <c r="E38" i="5"/>
  <c r="D38" i="5"/>
  <c r="C38" i="5"/>
  <c r="E37" i="5"/>
  <c r="D37" i="5"/>
  <c r="C37" i="5"/>
  <c r="F38" i="5"/>
  <c r="F37" i="5"/>
  <c r="E35" i="5"/>
  <c r="D35" i="5"/>
  <c r="C35" i="5"/>
  <c r="E34" i="5"/>
  <c r="D34" i="5"/>
  <c r="C34" i="5"/>
  <c r="E33" i="5"/>
  <c r="D33" i="5"/>
  <c r="C33" i="5"/>
  <c r="F35" i="5"/>
  <c r="F34" i="5"/>
  <c r="F33" i="5"/>
  <c r="E18" i="6"/>
  <c r="D18" i="6"/>
  <c r="C18" i="6"/>
  <c r="F18" i="6"/>
  <c r="C4" i="5"/>
  <c r="D4" i="5" s="1"/>
  <c r="E4" i="5" s="1"/>
  <c r="F4" i="5" s="1"/>
  <c r="C4" i="6"/>
  <c r="D4" i="6" s="1"/>
  <c r="E4" i="6" s="1"/>
  <c r="F4" i="6" s="1"/>
  <c r="F13" i="6"/>
  <c r="E13" i="6"/>
  <c r="D13" i="6"/>
  <c r="C13" i="6"/>
  <c r="B13" i="6"/>
  <c r="F8" i="6"/>
  <c r="E8" i="6"/>
  <c r="D8" i="6"/>
  <c r="C8" i="6"/>
  <c r="B8" i="6"/>
  <c r="H8" i="6" l="1"/>
  <c r="H13" i="6"/>
</calcChain>
</file>

<file path=xl/sharedStrings.xml><?xml version="1.0" encoding="utf-8"?>
<sst xmlns="http://schemas.openxmlformats.org/spreadsheetml/2006/main" count="54" uniqueCount="52">
  <si>
    <t>SASTA OY</t>
  </si>
  <si>
    <t>Active</t>
  </si>
  <si>
    <t>NURMES, Finland</t>
  </si>
  <si>
    <t>This company is Independent (but not the Global Ultimate Owner of a Corporate Group)</t>
  </si>
  <si>
    <t>BvD ID n°FI05720656</t>
  </si>
  <si>
    <t>Unconsolidated, Local registry filing</t>
  </si>
  <si>
    <t>Exported on 11/03/2021
Data Update 207,002 (05/03/2021)
Ⓒ Bureau van Dijk 2021</t>
  </si>
  <si>
    <t>Balance sheet</t>
  </si>
  <si>
    <t>Assets</t>
  </si>
  <si>
    <t>Fixed assets</t>
  </si>
  <si>
    <t xml:space="preserve"> ∟ Intangible fixed assets</t>
  </si>
  <si>
    <t xml:space="preserve"> ∟ Tangible fixed assets</t>
  </si>
  <si>
    <t xml:space="preserve"> ∟ Other fixed assets</t>
  </si>
  <si>
    <t>Current assets</t>
  </si>
  <si>
    <t xml:space="preserve"> ∟ Stock</t>
  </si>
  <si>
    <t xml:space="preserve"> ∟ Debtors</t>
  </si>
  <si>
    <t xml:space="preserve"> ∟ Other current assets</t>
  </si>
  <si>
    <t xml:space="preserve"> ∟ Cash &amp; cash equivalent</t>
  </si>
  <si>
    <t>Total assets</t>
  </si>
  <si>
    <t>Liabilities &amp; equity</t>
  </si>
  <si>
    <t>Shareholders funds</t>
  </si>
  <si>
    <t xml:space="preserve"> ∟ Capital</t>
  </si>
  <si>
    <t xml:space="preserve"> ∟ Other shareholders funds</t>
  </si>
  <si>
    <t>Non-current liabilities</t>
  </si>
  <si>
    <t xml:space="preserve"> ∟ Long term debt</t>
  </si>
  <si>
    <t xml:space="preserve"> ∟ Other non-current liabilities</t>
  </si>
  <si>
    <t>n.a.</t>
  </si>
  <si>
    <t>Current liabilities</t>
  </si>
  <si>
    <t xml:space="preserve"> ∟ Loans</t>
  </si>
  <si>
    <t xml:space="preserve"> ∟ Creditors</t>
  </si>
  <si>
    <t xml:space="preserve"> ∟ Other current liabilities</t>
  </si>
  <si>
    <t>Total shareh. funds &amp; liab.</t>
  </si>
  <si>
    <t xml:space="preserve"> ∟ Number of employees</t>
  </si>
  <si>
    <t>Profit &amp; loss account</t>
  </si>
  <si>
    <t xml:space="preserve"> ∟ Operating P/L [=EBIT]</t>
  </si>
  <si>
    <t xml:space="preserve"> ∟ Financial P/L</t>
  </si>
  <si>
    <t xml:space="preserve"> ∟ P/L before tax</t>
  </si>
  <si>
    <t xml:space="preserve"> ∟ Material costs</t>
  </si>
  <si>
    <t xml:space="preserve"> ∟ Costs of employees</t>
  </si>
  <si>
    <t xml:space="preserve"> ∟ Depreciation &amp; Amortization</t>
  </si>
  <si>
    <t xml:space="preserve"> ∟ Other operating items</t>
  </si>
  <si>
    <t>Gross profit</t>
  </si>
  <si>
    <t>Net sales</t>
  </si>
  <si>
    <t>Cost / Employee</t>
  </si>
  <si>
    <t>DSO (Days sales outstanding)</t>
  </si>
  <si>
    <t>DSI (Days sales inventory)</t>
  </si>
  <si>
    <t>DPO (Days payable outstanding)</t>
  </si>
  <si>
    <t/>
  </si>
  <si>
    <t>Equity ratio</t>
  </si>
  <si>
    <t>Net gearing</t>
  </si>
  <si>
    <t>Net debt / EBITDA</t>
  </si>
  <si>
    <t>5-year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</si>
</sst>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0"/>
    <numFmt numFmtId="165" formatCode="0.0"/>
  </numFmts>
  <fonts count="10" x14ac:knownFonts="1">
    <font>
      <sz val="11"/>
      <color rgb="FF000000"/>
      <name val="Calibri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b/>
      <sz val="12"/>
      <color rgb="FF001489"/>
      <name val="Arial"/>
      <family val="2"/>
    </font>
    <font>
      <sz val="10"/>
      <color rgb="FF555555"/>
      <name val="Arial"/>
      <family val="2"/>
    </font>
    <font>
      <b/>
      <sz val="10"/>
      <color rgb="FF555555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0"/>
      <color rgb="FF555555"/>
      <name val="Arial"/>
      <family val="2"/>
    </font>
    <font>
      <i/>
      <sz val="10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555555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medium">
        <color indexed="64"/>
      </left>
      <right style="thin">
        <color rgb="FFA0A0A0"/>
      </right>
      <top style="medium">
        <color indexed="64"/>
      </top>
      <bottom style="medium">
        <color indexed="64"/>
      </bottom>
      <diagonal/>
    </border>
    <border>
      <left style="thin">
        <color rgb="FFA0A0A0"/>
      </left>
      <right style="thin">
        <color rgb="FFA0A0A0"/>
      </right>
      <top style="medium">
        <color indexed="64"/>
      </top>
      <bottom style="medium">
        <color indexed="64"/>
      </bottom>
      <diagonal/>
    </border>
    <border>
      <left style="thin">
        <color rgb="FFA0A0A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A0A0A0"/>
      </left>
      <right style="thin">
        <color rgb="FFA0A0A0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4" fillId="3" borderId="0" xfId="0" applyFont="1" applyFill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right" vertical="top"/>
    </xf>
    <xf numFmtId="0" fontId="2" fillId="3" borderId="2" xfId="0" applyFont="1" applyFill="1" applyBorder="1" applyAlignment="1">
      <alignment horizontal="right" vertical="top" wrapText="1"/>
    </xf>
    <xf numFmtId="3" fontId="2" fillId="3" borderId="2" xfId="0" applyNumberFormat="1" applyFont="1" applyFill="1" applyBorder="1" applyAlignment="1">
      <alignment horizontal="right" vertical="top"/>
    </xf>
    <xf numFmtId="0" fontId="7" fillId="4" borderId="0" xfId="0" applyFont="1" applyFill="1"/>
    <xf numFmtId="0" fontId="4" fillId="3" borderId="4" xfId="0" applyFont="1" applyFill="1" applyBorder="1" applyAlignment="1">
      <alignment horizontal="left" vertical="center" wrapText="1"/>
    </xf>
    <xf numFmtId="164" fontId="2" fillId="3" borderId="4" xfId="0" applyNumberFormat="1" applyFont="1" applyFill="1" applyBorder="1" applyAlignment="1">
      <alignment horizontal="right" vertical="top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164" fontId="2" fillId="3" borderId="7" xfId="0" applyNumberFormat="1" applyFont="1" applyFill="1" applyBorder="1" applyAlignment="1">
      <alignment horizontal="right" vertical="top"/>
    </xf>
    <xf numFmtId="164" fontId="2" fillId="3" borderId="8" xfId="0" applyNumberFormat="1" applyFont="1" applyFill="1" applyBorder="1" applyAlignment="1">
      <alignment horizontal="right" vertical="top"/>
    </xf>
    <xf numFmtId="0" fontId="4" fillId="3" borderId="9" xfId="0" applyFont="1" applyFill="1" applyBorder="1" applyAlignment="1">
      <alignment horizontal="left" vertical="center" wrapText="1"/>
    </xf>
    <xf numFmtId="164" fontId="2" fillId="3" borderId="9" xfId="0" applyNumberFormat="1" applyFont="1" applyFill="1" applyBorder="1" applyAlignment="1">
      <alignment horizontal="right" vertical="top"/>
    </xf>
    <xf numFmtId="0" fontId="8" fillId="5" borderId="5" xfId="0" applyFont="1" applyFill="1" applyBorder="1" applyAlignment="1">
      <alignment horizontal="left" vertical="center" wrapText="1"/>
    </xf>
    <xf numFmtId="9" fontId="9" fillId="5" borderId="5" xfId="1" applyFont="1" applyFill="1" applyBorder="1" applyAlignment="1">
      <alignment horizontal="right" vertical="top"/>
    </xf>
    <xf numFmtId="164" fontId="2" fillId="3" borderId="5" xfId="0" applyNumberFormat="1" applyFont="1" applyFill="1" applyBorder="1" applyAlignment="1">
      <alignment horizontal="right" vertical="top"/>
    </xf>
    <xf numFmtId="0" fontId="5" fillId="5" borderId="6" xfId="0" applyFont="1" applyFill="1" applyBorder="1" applyAlignment="1">
      <alignment horizontal="right" vertical="center" wrapText="1"/>
    </xf>
    <xf numFmtId="164" fontId="1" fillId="5" borderId="7" xfId="0" applyNumberFormat="1" applyFont="1" applyFill="1" applyBorder="1" applyAlignment="1">
      <alignment horizontal="right" vertical="top"/>
    </xf>
    <xf numFmtId="164" fontId="1" fillId="5" borderId="8" xfId="0" applyNumberFormat="1" applyFont="1" applyFill="1" applyBorder="1" applyAlignment="1">
      <alignment horizontal="right" vertical="top"/>
    </xf>
    <xf numFmtId="0" fontId="5" fillId="3" borderId="6" xfId="0" applyFont="1" applyFill="1" applyBorder="1" applyAlignment="1">
      <alignment horizontal="right" vertical="center" wrapText="1"/>
    </xf>
    <xf numFmtId="164" fontId="1" fillId="2" borderId="7" xfId="0" applyNumberFormat="1" applyFont="1" applyFill="1" applyBorder="1" applyAlignment="1">
      <alignment horizontal="right" vertical="top"/>
    </xf>
    <xf numFmtId="164" fontId="1" fillId="2" borderId="8" xfId="0" applyNumberFormat="1" applyFont="1" applyFill="1" applyBorder="1" applyAlignment="1">
      <alignment horizontal="right" vertical="top"/>
    </xf>
    <xf numFmtId="0" fontId="4" fillId="5" borderId="6" xfId="0" applyFont="1" applyFill="1" applyBorder="1" applyAlignment="1">
      <alignment horizontal="left" vertical="center" wrapText="1"/>
    </xf>
    <xf numFmtId="164" fontId="2" fillId="5" borderId="7" xfId="0" applyNumberFormat="1" applyFont="1" applyFill="1" applyBorder="1" applyAlignment="1">
      <alignment horizontal="right" vertical="top"/>
    </xf>
    <xf numFmtId="164" fontId="2" fillId="5" borderId="8" xfId="0" applyNumberFormat="1" applyFont="1" applyFill="1" applyBorder="1" applyAlignment="1">
      <alignment horizontal="right" vertical="top"/>
    </xf>
    <xf numFmtId="0" fontId="6" fillId="2" borderId="0" xfId="0" applyFont="1" applyFill="1"/>
    <xf numFmtId="165" fontId="0" fillId="2" borderId="0" xfId="0" applyNumberFormat="1" applyFill="1"/>
    <xf numFmtId="1" fontId="0" fillId="2" borderId="0" xfId="0" applyNumberFormat="1" applyFill="1"/>
    <xf numFmtId="164" fontId="0" fillId="0" borderId="0" xfId="0" applyNumberFormat="1"/>
    <xf numFmtId="0" fontId="6" fillId="2" borderId="0" xfId="0" quotePrefix="1" applyFont="1" applyFill="1"/>
    <xf numFmtId="9" fontId="0" fillId="2" borderId="0" xfId="1" applyFont="1" applyFill="1"/>
    <xf numFmtId="0" fontId="4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0" borderId="0" xfId="0" applyFont="1"/>
    <xf numFmtId="164" fontId="0" fillId="0" borderId="3" xfId="0" applyNumberFormat="1" applyBorder="1"/>
    <xf numFmtId="9" fontId="0" fillId="0" borderId="0" xfId="1" applyFont="1"/>
    <xf numFmtId="0" fontId="0" fillId="2" borderId="0" xfId="0" applyFill="1"/>
    <xf numFmtId="0" fontId="0" fillId="2" borderId="1" xfId="0" applyFill="1" applyBorder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13</xdr:row>
      <xdr:rowOff>0</xdr:rowOff>
    </xdr:from>
    <xdr:ext cx="705873" cy="518160"/>
    <xdr:pic>
      <xdr:nvPicPr>
        <xdr:cNvPr id="2" name="Image 1" descr="836199d3-3236-4ede-a162-42a4f83480c5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05873" cy="5181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showGridLines="0" workbookViewId="0">
      <selection activeCell="A11" sqref="A11:D11"/>
    </sheetView>
  </sheetViews>
  <sheetFormatPr defaultRowHeight="14.4" x14ac:dyDescent="0.3"/>
  <cols>
    <col min="1" max="1" width="45.88671875" style="1" customWidth="1"/>
    <col min="2" max="2" width="0.5546875" style="1" customWidth="1"/>
    <col min="3" max="3" width="0.33203125" style="1" customWidth="1"/>
    <col min="4" max="4" width="55.109375" style="1" customWidth="1"/>
  </cols>
  <sheetData>
    <row r="1" spans="1:4" ht="18" customHeight="1" x14ac:dyDescent="0.3">
      <c r="A1" s="44" t="s">
        <v>0</v>
      </c>
      <c r="B1" s="40"/>
      <c r="C1" s="40"/>
      <c r="D1" s="40"/>
    </row>
    <row r="2" spans="1:4" ht="14.4" customHeight="1" x14ac:dyDescent="0.3">
      <c r="A2" s="43" t="s">
        <v>1</v>
      </c>
      <c r="B2" s="40"/>
      <c r="C2" s="40"/>
      <c r="D2" s="40"/>
    </row>
    <row r="3" spans="1:4" ht="14.4" customHeight="1" x14ac:dyDescent="0.3">
      <c r="A3" s="43" t="s">
        <v>2</v>
      </c>
      <c r="B3" s="40"/>
      <c r="C3" s="40"/>
      <c r="D3" s="40"/>
    </row>
    <row r="4" spans="1:4" ht="14.4" customHeight="1" x14ac:dyDescent="0.3">
      <c r="A4" s="43" t="s">
        <v>3</v>
      </c>
      <c r="B4" s="40"/>
      <c r="C4" s="40"/>
      <c r="D4" s="40"/>
    </row>
    <row r="5" spans="1:4" ht="14.4" customHeight="1" x14ac:dyDescent="0.3">
      <c r="A5" s="43" t="s">
        <v>4</v>
      </c>
      <c r="B5" s="40"/>
      <c r="C5" s="40"/>
      <c r="D5" s="40"/>
    </row>
    <row r="6" spans="1:4" ht="14.4" customHeight="1" x14ac:dyDescent="0.3">
      <c r="A6" s="43" t="s">
        <v>5</v>
      </c>
      <c r="B6" s="40"/>
      <c r="C6" s="40"/>
      <c r="D6" s="40"/>
    </row>
    <row r="7" spans="1:4" ht="14.4" customHeight="1" x14ac:dyDescent="0.3">
      <c r="A7" s="40"/>
      <c r="B7" s="40"/>
      <c r="C7" s="40"/>
      <c r="D7" s="40"/>
    </row>
    <row r="8" spans="1:4" ht="14.4" customHeight="1" x14ac:dyDescent="0.3">
      <c r="A8" s="40"/>
      <c r="B8" s="40"/>
      <c r="C8" s="40"/>
      <c r="D8" s="40"/>
    </row>
    <row r="9" spans="1:4" ht="14.4" customHeight="1" x14ac:dyDescent="0.3">
      <c r="A9" s="40"/>
      <c r="B9" s="40"/>
      <c r="C9" s="40"/>
      <c r="D9" s="40"/>
    </row>
    <row r="10" spans="1:4" ht="14.4" customHeight="1" x14ac:dyDescent="0.3">
      <c r="A10" s="40"/>
      <c r="B10" s="40"/>
      <c r="C10" s="40"/>
      <c r="D10" s="40"/>
    </row>
    <row r="11" spans="1:4" ht="14.4" customHeight="1" x14ac:dyDescent="0.3">
      <c r="A11" s="40"/>
      <c r="B11" s="40"/>
      <c r="C11" s="40"/>
      <c r="D11" s="40"/>
    </row>
    <row r="12" spans="1:4" ht="14.4" customHeight="1" x14ac:dyDescent="0.3">
      <c r="A12" s="41"/>
      <c r="B12" s="41"/>
      <c r="C12" s="41"/>
      <c r="D12" s="41"/>
    </row>
    <row r="13" spans="1:4" ht="14.4" customHeight="1" x14ac:dyDescent="0.3">
      <c r="A13" s="42" t="s">
        <v>6</v>
      </c>
      <c r="B13" s="40"/>
      <c r="C13" s="40"/>
      <c r="D13" s="40"/>
    </row>
    <row r="14" spans="1:4" ht="40.799999999999997" customHeight="1" x14ac:dyDescent="0.3">
      <c r="A14" s="40"/>
    </row>
    <row r="15" spans="1:4" ht="13.2" customHeight="1" x14ac:dyDescent="0.3">
      <c r="A15" s="40"/>
      <c r="B15" s="40"/>
      <c r="C15" s="40"/>
    </row>
    <row r="16" spans="1:4" ht="1.2" customHeight="1" x14ac:dyDescent="0.3">
      <c r="B16" s="40"/>
      <c r="C16" s="40"/>
    </row>
  </sheetData>
  <mergeCells count="15">
    <mergeCell ref="A1:D1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A11:D11"/>
    <mergeCell ref="A12:D12"/>
    <mergeCell ref="A13:A15"/>
    <mergeCell ref="B13:D13"/>
    <mergeCell ref="B15:C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B3636-8237-49A6-ADA6-717363769A29}">
  <dimension ref="A1:F39"/>
  <sheetViews>
    <sheetView tabSelected="1" topLeftCell="A16" workbookViewId="0">
      <selection activeCell="F40" sqref="F40"/>
    </sheetView>
  </sheetViews>
  <sheetFormatPr defaultRowHeight="14.4" x14ac:dyDescent="0.3"/>
  <cols>
    <col min="1" max="1" width="27.5546875" style="1" customWidth="1"/>
    <col min="2" max="6" width="13.44140625" style="1" customWidth="1"/>
  </cols>
  <sheetData>
    <row r="1" spans="1:6" x14ac:dyDescent="0.3">
      <c r="A1" s="45" t="s">
        <v>0</v>
      </c>
      <c r="B1" s="40"/>
      <c r="C1" s="40"/>
      <c r="D1" s="40"/>
      <c r="E1" s="40"/>
      <c r="F1" s="40"/>
    </row>
    <row r="2" spans="1:6" x14ac:dyDescent="0.3">
      <c r="A2" s="43" t="s">
        <v>7</v>
      </c>
      <c r="B2" s="40"/>
      <c r="C2" s="40"/>
      <c r="D2" s="40"/>
      <c r="E2" s="40"/>
      <c r="F2" s="40"/>
    </row>
    <row r="3" spans="1:6" x14ac:dyDescent="0.3">
      <c r="A3" s="40"/>
      <c r="B3" s="40"/>
      <c r="C3" s="40"/>
      <c r="D3" s="40"/>
      <c r="E3" s="40"/>
      <c r="F3" s="40"/>
    </row>
    <row r="4" spans="1:6" x14ac:dyDescent="0.3">
      <c r="A4" s="7"/>
      <c r="B4" s="7">
        <v>2015</v>
      </c>
      <c r="C4" s="7">
        <f>+B4+1</f>
        <v>2016</v>
      </c>
      <c r="D4" s="7">
        <f t="shared" ref="D4:F4" si="0">+C4+1</f>
        <v>2017</v>
      </c>
      <c r="E4" s="7">
        <f t="shared" si="0"/>
        <v>2018</v>
      </c>
      <c r="F4" s="7">
        <f t="shared" si="0"/>
        <v>2019</v>
      </c>
    </row>
    <row r="5" spans="1:6" ht="15" thickBot="1" x14ac:dyDescent="0.35">
      <c r="A5" s="2" t="s">
        <v>8</v>
      </c>
    </row>
    <row r="6" spans="1:6" ht="15" thickBot="1" x14ac:dyDescent="0.35">
      <c r="A6" s="11" t="s">
        <v>9</v>
      </c>
      <c r="B6" s="12">
        <v>47</v>
      </c>
      <c r="C6" s="12">
        <v>108</v>
      </c>
      <c r="D6" s="12">
        <v>83</v>
      </c>
      <c r="E6" s="12">
        <v>53.76</v>
      </c>
      <c r="F6" s="13">
        <v>42.597000000000001</v>
      </c>
    </row>
    <row r="7" spans="1:6" x14ac:dyDescent="0.3">
      <c r="A7" s="10" t="s">
        <v>10</v>
      </c>
      <c r="B7" s="18">
        <v>10</v>
      </c>
      <c r="C7" s="18">
        <v>72</v>
      </c>
      <c r="D7" s="18">
        <v>51</v>
      </c>
      <c r="E7" s="18">
        <v>24.791</v>
      </c>
      <c r="F7" s="18">
        <v>5.57</v>
      </c>
    </row>
    <row r="8" spans="1:6" x14ac:dyDescent="0.3">
      <c r="A8" s="3" t="s">
        <v>11</v>
      </c>
      <c r="B8" s="4">
        <v>23</v>
      </c>
      <c r="C8" s="4">
        <v>22</v>
      </c>
      <c r="D8" s="4">
        <v>18</v>
      </c>
      <c r="E8" s="4">
        <v>15.287000000000001</v>
      </c>
      <c r="F8" s="4">
        <v>23.344999999999999</v>
      </c>
    </row>
    <row r="9" spans="1:6" ht="15" thickBot="1" x14ac:dyDescent="0.35">
      <c r="A9" s="8" t="s">
        <v>12</v>
      </c>
      <c r="B9" s="9">
        <v>14</v>
      </c>
      <c r="C9" s="9">
        <v>14</v>
      </c>
      <c r="D9" s="9">
        <v>14</v>
      </c>
      <c r="E9" s="9">
        <v>13.682</v>
      </c>
      <c r="F9" s="9">
        <v>13.682</v>
      </c>
    </row>
    <row r="10" spans="1:6" ht="15" thickBot="1" x14ac:dyDescent="0.35">
      <c r="A10" s="11" t="s">
        <v>13</v>
      </c>
      <c r="B10" s="12">
        <v>1628</v>
      </c>
      <c r="C10" s="12">
        <v>1520</v>
      </c>
      <c r="D10" s="12">
        <v>1713</v>
      </c>
      <c r="E10" s="12">
        <v>1597.1669999999999</v>
      </c>
      <c r="F10" s="13">
        <v>1624.492</v>
      </c>
    </row>
    <row r="11" spans="1:6" x14ac:dyDescent="0.3">
      <c r="A11" s="10" t="s">
        <v>14</v>
      </c>
      <c r="B11" s="18">
        <v>1059</v>
      </c>
      <c r="C11" s="18">
        <v>938</v>
      </c>
      <c r="D11" s="18">
        <v>1051</v>
      </c>
      <c r="E11" s="18">
        <v>936.47199999999998</v>
      </c>
      <c r="F11" s="18">
        <v>1072.749</v>
      </c>
    </row>
    <row r="12" spans="1:6" x14ac:dyDescent="0.3">
      <c r="A12" s="3" t="s">
        <v>15</v>
      </c>
      <c r="B12" s="4">
        <v>423</v>
      </c>
      <c r="C12" s="4">
        <v>559</v>
      </c>
      <c r="D12" s="4">
        <v>359</v>
      </c>
      <c r="E12" s="4">
        <v>324.62599999999998</v>
      </c>
      <c r="F12" s="4">
        <v>216.14699999999999</v>
      </c>
    </row>
    <row r="13" spans="1:6" x14ac:dyDescent="0.3">
      <c r="A13" s="3" t="s">
        <v>16</v>
      </c>
      <c r="B13" s="4">
        <v>146</v>
      </c>
      <c r="C13" s="4">
        <v>23</v>
      </c>
      <c r="D13" s="4">
        <v>303</v>
      </c>
      <c r="E13" s="4">
        <v>336.06900000000002</v>
      </c>
      <c r="F13" s="4">
        <v>335.596</v>
      </c>
    </row>
    <row r="14" spans="1:6" ht="15" thickBot="1" x14ac:dyDescent="0.35">
      <c r="A14" s="8" t="s">
        <v>17</v>
      </c>
      <c r="B14" s="9">
        <v>26</v>
      </c>
      <c r="C14" s="9">
        <v>9</v>
      </c>
      <c r="D14" s="9">
        <v>29</v>
      </c>
      <c r="E14" s="9">
        <v>11.608000000000001</v>
      </c>
      <c r="F14" s="9">
        <v>1.4650000000000001</v>
      </c>
    </row>
    <row r="15" spans="1:6" ht="15" thickBot="1" x14ac:dyDescent="0.35">
      <c r="A15" s="19" t="s">
        <v>18</v>
      </c>
      <c r="B15" s="20">
        <v>1674</v>
      </c>
      <c r="C15" s="20">
        <v>1630</v>
      </c>
      <c r="D15" s="20">
        <v>1797</v>
      </c>
      <c r="E15" s="20">
        <v>1650.934</v>
      </c>
      <c r="F15" s="21">
        <v>1667.095</v>
      </c>
    </row>
    <row r="17" spans="1:6" ht="15" thickBot="1" x14ac:dyDescent="0.35">
      <c r="A17" s="2" t="s">
        <v>19</v>
      </c>
    </row>
    <row r="18" spans="1:6" ht="15" thickBot="1" x14ac:dyDescent="0.35">
      <c r="A18" s="11" t="s">
        <v>20</v>
      </c>
      <c r="B18" s="12">
        <v>106</v>
      </c>
      <c r="C18" s="12">
        <v>-740</v>
      </c>
      <c r="D18" s="12">
        <v>91</v>
      </c>
      <c r="E18" s="12">
        <v>161.25800000000001</v>
      </c>
      <c r="F18" s="13">
        <v>242.52500000000001</v>
      </c>
    </row>
    <row r="19" spans="1:6" x14ac:dyDescent="0.3">
      <c r="A19" s="10" t="s">
        <v>21</v>
      </c>
      <c r="B19" s="18">
        <v>142</v>
      </c>
      <c r="C19" s="18">
        <v>142</v>
      </c>
      <c r="D19" s="18">
        <v>142</v>
      </c>
      <c r="E19" s="18">
        <v>142.04599999999999</v>
      </c>
      <c r="F19" s="18">
        <v>142.04599999999999</v>
      </c>
    </row>
    <row r="20" spans="1:6" ht="15" thickBot="1" x14ac:dyDescent="0.35">
      <c r="A20" s="8" t="s">
        <v>22</v>
      </c>
      <c r="B20" s="9">
        <v>-36</v>
      </c>
      <c r="C20" s="9">
        <v>-882</v>
      </c>
      <c r="D20" s="9">
        <v>-51</v>
      </c>
      <c r="E20" s="9">
        <v>19.212</v>
      </c>
      <c r="F20" s="9">
        <v>100.479</v>
      </c>
    </row>
    <row r="21" spans="1:6" ht="15" thickBot="1" x14ac:dyDescent="0.35">
      <c r="A21" s="11" t="s">
        <v>23</v>
      </c>
      <c r="B21" s="12">
        <v>563</v>
      </c>
      <c r="C21" s="12">
        <v>574</v>
      </c>
      <c r="D21" s="12">
        <v>1229</v>
      </c>
      <c r="E21" s="12">
        <v>1089.184</v>
      </c>
      <c r="F21" s="13">
        <v>949.74199999999996</v>
      </c>
    </row>
    <row r="22" spans="1:6" x14ac:dyDescent="0.3">
      <c r="A22" s="10" t="s">
        <v>24</v>
      </c>
      <c r="B22" s="18">
        <v>563</v>
      </c>
      <c r="C22" s="18">
        <v>574</v>
      </c>
      <c r="D22" s="18">
        <v>661</v>
      </c>
      <c r="E22" s="18">
        <v>603.46500000000003</v>
      </c>
      <c r="F22" s="18">
        <v>546.34799999999996</v>
      </c>
    </row>
    <row r="23" spans="1:6" ht="15" thickBot="1" x14ac:dyDescent="0.35">
      <c r="A23" s="8" t="s">
        <v>25</v>
      </c>
      <c r="B23" s="9">
        <v>0</v>
      </c>
      <c r="C23" s="9">
        <v>0</v>
      </c>
      <c r="D23" s="9">
        <v>568</v>
      </c>
      <c r="E23" s="9">
        <v>485.71899999999999</v>
      </c>
      <c r="F23" s="9">
        <v>403.39400000000001</v>
      </c>
    </row>
    <row r="24" spans="1:6" ht="15" thickBot="1" x14ac:dyDescent="0.35">
      <c r="A24" s="11" t="s">
        <v>27</v>
      </c>
      <c r="B24" s="12">
        <v>1004</v>
      </c>
      <c r="C24" s="12">
        <v>1796</v>
      </c>
      <c r="D24" s="12">
        <v>477</v>
      </c>
      <c r="E24" s="12">
        <v>400.48700000000002</v>
      </c>
      <c r="F24" s="13">
        <v>474.82299999999998</v>
      </c>
    </row>
    <row r="25" spans="1:6" x14ac:dyDescent="0.3">
      <c r="A25" s="10" t="s">
        <v>28</v>
      </c>
      <c r="B25" s="18">
        <v>382</v>
      </c>
      <c r="C25" s="18">
        <v>407</v>
      </c>
      <c r="D25" s="18">
        <v>205</v>
      </c>
      <c r="E25" s="18">
        <v>249.87200000000001</v>
      </c>
      <c r="F25" s="18">
        <v>220.54300000000001</v>
      </c>
    </row>
    <row r="26" spans="1:6" x14ac:dyDescent="0.3">
      <c r="A26" s="3" t="s">
        <v>29</v>
      </c>
      <c r="B26" s="4">
        <v>261</v>
      </c>
      <c r="C26" s="4">
        <v>326</v>
      </c>
      <c r="D26" s="4">
        <v>187</v>
      </c>
      <c r="E26" s="4">
        <v>98.305000000000007</v>
      </c>
      <c r="F26" s="4">
        <v>170.827</v>
      </c>
    </row>
    <row r="27" spans="1:6" ht="15" thickBot="1" x14ac:dyDescent="0.35">
      <c r="A27" s="8" t="s">
        <v>30</v>
      </c>
      <c r="B27" s="9">
        <v>361</v>
      </c>
      <c r="C27" s="9">
        <v>1063</v>
      </c>
      <c r="D27" s="9">
        <v>85</v>
      </c>
      <c r="E27" s="9">
        <v>52.31</v>
      </c>
      <c r="F27" s="9">
        <v>83.453000000000003</v>
      </c>
    </row>
    <row r="28" spans="1:6" ht="15" thickBot="1" x14ac:dyDescent="0.35">
      <c r="A28" s="22" t="s">
        <v>31</v>
      </c>
      <c r="B28" s="23">
        <v>1674</v>
      </c>
      <c r="C28" s="23">
        <v>1630</v>
      </c>
      <c r="D28" s="23">
        <v>1797</v>
      </c>
      <c r="E28" s="23">
        <v>1650.934</v>
      </c>
      <c r="F28" s="24">
        <v>1667.095</v>
      </c>
    </row>
    <row r="30" spans="1:6" x14ac:dyDescent="0.3">
      <c r="A30" s="3" t="s">
        <v>32</v>
      </c>
      <c r="B30" s="5" t="s">
        <v>26</v>
      </c>
      <c r="C30" s="6">
        <v>6</v>
      </c>
      <c r="D30" s="6">
        <v>7</v>
      </c>
      <c r="E30" s="6">
        <v>7</v>
      </c>
      <c r="F30" s="6">
        <v>8</v>
      </c>
    </row>
    <row r="31" spans="1:6" x14ac:dyDescent="0.3">
      <c r="A31" s="34"/>
      <c r="B31" s="35"/>
      <c r="C31" s="36"/>
      <c r="D31" s="36"/>
      <c r="E31" s="36"/>
      <c r="F31" s="36"/>
    </row>
    <row r="32" spans="1:6" x14ac:dyDescent="0.3">
      <c r="A32" s="7"/>
      <c r="B32" s="7">
        <v>2015</v>
      </c>
      <c r="C32" s="7">
        <f>+B32+1</f>
        <v>2016</v>
      </c>
      <c r="D32" s="7">
        <f t="shared" ref="D32:F32" si="1">+C32+1</f>
        <v>2017</v>
      </c>
      <c r="E32" s="7">
        <f t="shared" si="1"/>
        <v>2018</v>
      </c>
      <c r="F32" s="7">
        <f t="shared" si="1"/>
        <v>2019</v>
      </c>
    </row>
    <row r="33" spans="1:6" x14ac:dyDescent="0.3">
      <c r="A33" s="28" t="s">
        <v>45</v>
      </c>
      <c r="C33" s="30">
        <f>+C11/PL!C6*365</f>
        <v>479.50980392156862</v>
      </c>
      <c r="D33" s="30">
        <f>+D11/PL!D6*365</f>
        <v>614.76762820512818</v>
      </c>
      <c r="E33" s="30">
        <f>+E11/PL!E6*365</f>
        <v>424.93247073566113</v>
      </c>
      <c r="F33" s="30">
        <f>+F11/PL!F6*365</f>
        <v>404.00898191235802</v>
      </c>
    </row>
    <row r="34" spans="1:6" x14ac:dyDescent="0.3">
      <c r="A34" s="28" t="s">
        <v>44</v>
      </c>
      <c r="C34" s="30">
        <f>+C12/PL!C5*365</f>
        <v>113.73188405797102</v>
      </c>
      <c r="D34" s="30">
        <f>+D12/PL!D5*365</f>
        <v>45.896672504378287</v>
      </c>
      <c r="E34" s="30">
        <f>+E12/PL!E5*365</f>
        <v>49.817607799378244</v>
      </c>
      <c r="F34" s="30">
        <f>+F12/PL!F5*365</f>
        <v>31.661247569532929</v>
      </c>
    </row>
    <row r="35" spans="1:6" x14ac:dyDescent="0.3">
      <c r="A35" s="28" t="s">
        <v>46</v>
      </c>
      <c r="C35" s="30">
        <f>+C26/PL!C6*365</f>
        <v>166.65266106442576</v>
      </c>
      <c r="D35" s="30">
        <f>+D26/PL!D6*365</f>
        <v>109.38301282051282</v>
      </c>
      <c r="E35" s="30">
        <f>+E26/PL!E6*365</f>
        <v>44.606765109548576</v>
      </c>
      <c r="F35" s="30">
        <f>+F26/PL!F6*365</f>
        <v>64.335312690240102</v>
      </c>
    </row>
    <row r="36" spans="1:6" x14ac:dyDescent="0.3">
      <c r="A36" s="32" t="s">
        <v>47</v>
      </c>
    </row>
    <row r="37" spans="1:6" x14ac:dyDescent="0.3">
      <c r="A37" s="28" t="s">
        <v>48</v>
      </c>
      <c r="C37" s="33">
        <f>+C18/C28</f>
        <v>-0.45398773006134968</v>
      </c>
      <c r="D37" s="33">
        <f>+D18/D28</f>
        <v>5.0639955481357822E-2</v>
      </c>
      <c r="E37" s="33">
        <f>+E18/E28</f>
        <v>9.7676830206416501E-2</v>
      </c>
      <c r="F37" s="33">
        <f>+F18/F28</f>
        <v>0.1454776122536508</v>
      </c>
    </row>
    <row r="38" spans="1:6" x14ac:dyDescent="0.3">
      <c r="A38" s="28" t="s">
        <v>49</v>
      </c>
      <c r="C38" s="33">
        <f>+(C22+C25-C14)/C18</f>
        <v>-1.3135135135135134</v>
      </c>
      <c r="D38" s="33">
        <f>+(D22+D25-D14)/D18</f>
        <v>9.1978021978021971</v>
      </c>
      <c r="E38" s="33">
        <f>+(E22+E25-E14)/E18</f>
        <v>5.2197658410745511</v>
      </c>
      <c r="F38" s="33">
        <f>+(F22+F25-F14)/F18</f>
        <v>3.1560705081950311</v>
      </c>
    </row>
    <row r="39" spans="1:6" x14ac:dyDescent="0.3">
      <c r="A39" s="28" t="s">
        <v>50</v>
      </c>
      <c r="C39" s="29">
        <f>+(C25+C22-C14)/(PL!C10+PL!C12)</f>
        <v>-1.3462603878116344</v>
      </c>
      <c r="D39" s="29">
        <f>+(D25+D22-D14)/(PL!D10+PL!D12)</f>
        <v>0.90291262135922334</v>
      </c>
      <c r="E39" s="29">
        <f>+(E25+E22-E14)/(PL!E10+PL!E12)</f>
        <v>5.6508566288031368</v>
      </c>
      <c r="F39" s="29">
        <f>+(F25+F22-F14)/(PL!F10+PL!F12)</f>
        <v>5.4094857134780234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CE573-15F2-492D-B982-2F90F958BC81}">
  <dimension ref="A1:I18"/>
  <sheetViews>
    <sheetView workbookViewId="0">
      <selection activeCell="A3" sqref="A3:F3"/>
    </sheetView>
  </sheetViews>
  <sheetFormatPr defaultRowHeight="14.4" x14ac:dyDescent="0.3"/>
  <cols>
    <col min="1" max="1" width="27.5546875" style="1" customWidth="1"/>
    <col min="2" max="6" width="13.44140625" style="1" customWidth="1"/>
    <col min="8" max="8" width="12.44140625" customWidth="1"/>
  </cols>
  <sheetData>
    <row r="1" spans="1:9" x14ac:dyDescent="0.3">
      <c r="A1" s="45" t="s">
        <v>0</v>
      </c>
      <c r="B1" s="40"/>
      <c r="C1" s="40"/>
      <c r="D1" s="40"/>
      <c r="E1" s="40"/>
      <c r="F1" s="40"/>
    </row>
    <row r="2" spans="1:9" x14ac:dyDescent="0.3">
      <c r="A2" s="43" t="s">
        <v>33</v>
      </c>
      <c r="B2" s="40"/>
      <c r="C2" s="40"/>
      <c r="D2" s="40"/>
      <c r="E2" s="40"/>
      <c r="F2" s="40"/>
    </row>
    <row r="3" spans="1:9" x14ac:dyDescent="0.3">
      <c r="A3" s="40"/>
      <c r="B3" s="40"/>
      <c r="C3" s="40"/>
      <c r="D3" s="40"/>
      <c r="E3" s="40"/>
      <c r="F3" s="40"/>
    </row>
    <row r="4" spans="1:9" ht="15" thickBot="1" x14ac:dyDescent="0.35">
      <c r="A4" s="7"/>
      <c r="B4" s="7">
        <v>2015</v>
      </c>
      <c r="C4" s="7">
        <f>+B4+1</f>
        <v>2016</v>
      </c>
      <c r="D4" s="7">
        <f t="shared" ref="D4:F4" si="0">+C4+1</f>
        <v>2017</v>
      </c>
      <c r="E4" s="7">
        <f t="shared" si="0"/>
        <v>2018</v>
      </c>
      <c r="F4" s="7">
        <f t="shared" si="0"/>
        <v>2019</v>
      </c>
      <c r="H4" s="37" t="s">
        <v>51</v>
      </c>
    </row>
    <row r="5" spans="1:9" ht="15" thickBot="1" x14ac:dyDescent="0.35">
      <c r="A5" s="11" t="s">
        <v>42</v>
      </c>
      <c r="B5" s="12">
        <v>2094</v>
      </c>
      <c r="C5" s="12">
        <v>1794</v>
      </c>
      <c r="D5" s="12">
        <v>2855</v>
      </c>
      <c r="E5" s="12">
        <v>2378.4459999999999</v>
      </c>
      <c r="F5" s="13">
        <v>2491.8049999999998</v>
      </c>
      <c r="H5" s="31">
        <f>SUM(B5:F5)/5</f>
        <v>2322.6502</v>
      </c>
    </row>
    <row r="6" spans="1:9" ht="15" thickBot="1" x14ac:dyDescent="0.35">
      <c r="A6" s="14" t="s">
        <v>37</v>
      </c>
      <c r="B6" s="15">
        <v>823</v>
      </c>
      <c r="C6" s="15">
        <v>714</v>
      </c>
      <c r="D6" s="15">
        <v>624</v>
      </c>
      <c r="E6" s="15">
        <v>804.39200000000005</v>
      </c>
      <c r="F6" s="15">
        <v>969.17</v>
      </c>
      <c r="H6" s="31">
        <f>SUM(B6:F6)/5</f>
        <v>786.91239999999993</v>
      </c>
    </row>
    <row r="7" spans="1:9" ht="15" thickBot="1" x14ac:dyDescent="0.35">
      <c r="A7" s="11" t="s">
        <v>41</v>
      </c>
      <c r="B7" s="12">
        <v>1271</v>
      </c>
      <c r="C7" s="12">
        <v>1080</v>
      </c>
      <c r="D7" s="12">
        <v>2231</v>
      </c>
      <c r="E7" s="12">
        <v>1574.0540000000001</v>
      </c>
      <c r="F7" s="13">
        <v>1522.635</v>
      </c>
      <c r="H7" s="38">
        <f>SUM(B7:F7)/5</f>
        <v>1535.7378000000001</v>
      </c>
    </row>
    <row r="8" spans="1:9" x14ac:dyDescent="0.3">
      <c r="A8" s="16"/>
      <c r="B8" s="17">
        <f>+B7/B5</f>
        <v>0.60697230181470874</v>
      </c>
      <c r="C8" s="17">
        <f t="shared" ref="C8:H8" si="1">+C7/C5</f>
        <v>0.60200668896321075</v>
      </c>
      <c r="D8" s="17">
        <f t="shared" si="1"/>
        <v>0.78143607705779339</v>
      </c>
      <c r="E8" s="17">
        <f t="shared" si="1"/>
        <v>0.66179934293231801</v>
      </c>
      <c r="F8" s="17">
        <f t="shared" si="1"/>
        <v>0.61105704499348867</v>
      </c>
      <c r="H8" s="17">
        <f t="shared" si="1"/>
        <v>0.66120064054415084</v>
      </c>
    </row>
    <row r="9" spans="1:9" x14ac:dyDescent="0.3">
      <c r="A9" s="3" t="s">
        <v>38</v>
      </c>
      <c r="B9" s="4">
        <v>325</v>
      </c>
      <c r="C9" s="4">
        <v>283</v>
      </c>
      <c r="D9" s="4">
        <v>325</v>
      </c>
      <c r="E9" s="4">
        <v>329.18099999999998</v>
      </c>
      <c r="F9" s="4">
        <v>350.464</v>
      </c>
      <c r="H9" s="31">
        <f t="shared" ref="H9:H11" si="2">SUM(B9:F9)/5</f>
        <v>322.529</v>
      </c>
      <c r="I9" s="39">
        <f>+H9/$H$5</f>
        <v>0.13886249423180469</v>
      </c>
    </row>
    <row r="10" spans="1:9" x14ac:dyDescent="0.3">
      <c r="A10" s="3" t="s">
        <v>39</v>
      </c>
      <c r="B10" s="4">
        <v>12</v>
      </c>
      <c r="C10" s="4">
        <v>37</v>
      </c>
      <c r="D10" s="4">
        <v>32</v>
      </c>
      <c r="E10" s="4">
        <v>29.524999999999999</v>
      </c>
      <c r="F10" s="4">
        <v>25.262</v>
      </c>
      <c r="H10" s="31">
        <f t="shared" si="2"/>
        <v>27.157400000000003</v>
      </c>
      <c r="I10" s="39">
        <f>+H10/$H$5</f>
        <v>1.1692419288965684E-2</v>
      </c>
    </row>
    <row r="11" spans="1:9" ht="15" thickBot="1" x14ac:dyDescent="0.35">
      <c r="A11" s="8" t="s">
        <v>40</v>
      </c>
      <c r="B11" s="9">
        <v>842</v>
      </c>
      <c r="C11" s="9">
        <v>1518</v>
      </c>
      <c r="D11" s="9">
        <v>979</v>
      </c>
      <c r="E11" s="9">
        <v>1095.914</v>
      </c>
      <c r="F11" s="9">
        <v>1030.671</v>
      </c>
      <c r="H11" s="31">
        <f t="shared" si="2"/>
        <v>1093.117</v>
      </c>
      <c r="I11" s="39">
        <f>+H11/$H$5</f>
        <v>0.47063350305612095</v>
      </c>
    </row>
    <row r="12" spans="1:9" ht="15" thickBot="1" x14ac:dyDescent="0.35">
      <c r="A12" s="11" t="s">
        <v>34</v>
      </c>
      <c r="B12" s="12">
        <v>92</v>
      </c>
      <c r="C12" s="12">
        <v>-759</v>
      </c>
      <c r="D12" s="12">
        <v>895</v>
      </c>
      <c r="E12" s="12">
        <v>119.431</v>
      </c>
      <c r="F12" s="13">
        <v>116.235</v>
      </c>
      <c r="H12" s="38">
        <f>SUM(B12:F12)/5</f>
        <v>92.733199999999997</v>
      </c>
    </row>
    <row r="13" spans="1:9" x14ac:dyDescent="0.3">
      <c r="A13" s="16"/>
      <c r="B13" s="17">
        <f>+B12/B5</f>
        <v>4.3935052531041068E-2</v>
      </c>
      <c r="C13" s="17">
        <f t="shared" ref="C13:F13" si="3">+C12/C5</f>
        <v>-0.42307692307692307</v>
      </c>
      <c r="D13" s="17">
        <f t="shared" si="3"/>
        <v>0.31348511383537653</v>
      </c>
      <c r="E13" s="17">
        <f t="shared" si="3"/>
        <v>5.0213879146299725E-2</v>
      </c>
      <c r="F13" s="17">
        <f t="shared" si="3"/>
        <v>4.6646908566280267E-2</v>
      </c>
      <c r="H13" s="17">
        <f>+H12/H5</f>
        <v>3.9925598783665313E-2</v>
      </c>
    </row>
    <row r="14" spans="1:9" ht="15" thickBot="1" x14ac:dyDescent="0.35">
      <c r="A14" s="8" t="s">
        <v>35</v>
      </c>
      <c r="B14" s="9">
        <v>-81</v>
      </c>
      <c r="C14" s="9">
        <v>-87</v>
      </c>
      <c r="D14" s="9">
        <v>-63</v>
      </c>
      <c r="E14" s="9">
        <v>-49.750999999999998</v>
      </c>
      <c r="F14" s="9">
        <v>-34.966999999999999</v>
      </c>
      <c r="H14" s="31">
        <f>SUM(B14:F14)/5</f>
        <v>-63.143599999999992</v>
      </c>
    </row>
    <row r="15" spans="1:9" ht="15" thickBot="1" x14ac:dyDescent="0.35">
      <c r="A15" s="25" t="s">
        <v>36</v>
      </c>
      <c r="B15" s="26">
        <v>11</v>
      </c>
      <c r="C15" s="26">
        <v>-847</v>
      </c>
      <c r="D15" s="26">
        <v>831</v>
      </c>
      <c r="E15" s="26">
        <v>69.680000000000007</v>
      </c>
      <c r="F15" s="27">
        <v>81.266999999999996</v>
      </c>
      <c r="H15" s="31">
        <f>SUM(B15:F15)/5</f>
        <v>29.189399999999999</v>
      </c>
    </row>
    <row r="16" spans="1:9" x14ac:dyDescent="0.3">
      <c r="A16" s="16"/>
      <c r="B16" s="17">
        <f>+B15/B5</f>
        <v>5.2531041069723014E-3</v>
      </c>
      <c r="C16" s="17">
        <f t="shared" ref="C16:F16" si="4">+C15/C5</f>
        <v>-0.47212931995540691</v>
      </c>
      <c r="D16" s="17">
        <f t="shared" si="4"/>
        <v>0.29106830122591942</v>
      </c>
      <c r="E16" s="17">
        <f t="shared" si="4"/>
        <v>2.9296439776223638E-2</v>
      </c>
      <c r="F16" s="17">
        <f t="shared" si="4"/>
        <v>3.2613707733951898E-2</v>
      </c>
    </row>
    <row r="17" spans="1:6" x14ac:dyDescent="0.3">
      <c r="B17" s="30"/>
      <c r="C17" s="30"/>
      <c r="D17" s="30"/>
      <c r="E17" s="30"/>
      <c r="F17" s="30"/>
    </row>
    <row r="18" spans="1:6" x14ac:dyDescent="0.3">
      <c r="A18" s="28" t="s">
        <v>43</v>
      </c>
      <c r="B18" s="30"/>
      <c r="C18" s="30">
        <f>+C9/BS!C30</f>
        <v>47.166666666666664</v>
      </c>
      <c r="D18" s="30">
        <f>+D9/BS!D30</f>
        <v>46.428571428571431</v>
      </c>
      <c r="E18" s="30">
        <f>+E9/BS!E30</f>
        <v>47.025857142857141</v>
      </c>
      <c r="F18" s="30">
        <f>+F9/BS!F30</f>
        <v>43.808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BS</vt:lpstr>
      <vt:lpstr>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jarim</dc:creator>
  <cp:lastModifiedBy>jarim</cp:lastModifiedBy>
  <dcterms:created xsi:type="dcterms:W3CDTF">2021-03-11T08:32:43Z</dcterms:created>
  <dcterms:modified xsi:type="dcterms:W3CDTF">2021-03-11T11:35:59Z</dcterms:modified>
</cp:coreProperties>
</file>