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6750" activeTab="1"/>
  </bookViews>
  <sheets>
    <sheet name="MENU" sheetId="1" r:id="rId1"/>
    <sheet name="BASIC CASE" sheetId="2" r:id="rId2"/>
    <sheet name="EXTRACTION" sheetId="3" r:id="rId3"/>
    <sheet name="BINARY DISTILLATION" sheetId="4" r:id="rId4"/>
  </sheets>
  <definedNames>
    <definedName name="p">'EXTRACTION'!$D$9</definedName>
    <definedName name="_xlnm.Print_Area" localSheetId="1">'BASIC CASE'!$A$1:$K$53</definedName>
    <definedName name="_xlnm.Print_Area" localSheetId="3">'BINARY DISTILLATION'!$A$1:$K$58</definedName>
    <definedName name="_xlnm.Print_Area" localSheetId="2">'EXTRACTION'!$A$1:$K$55</definedName>
    <definedName name="_xlnm.Print_Area" localSheetId="0">'MENU'!$A$1:$J$60</definedName>
    <definedName name="solver_adj" localSheetId="1" hidden="1">'BASIC CASE'!$N$31:$Q$34</definedName>
    <definedName name="solver_adj" localSheetId="3" hidden="1">'BINARY DISTILLATION'!$O$29:$Q$30</definedName>
    <definedName name="solver_adj" localSheetId="2" hidden="1">'EXTRACTION'!$N$31:$Q$32</definedName>
    <definedName name="solver_cvg" localSheetId="1" hidden="1">0.001</definedName>
    <definedName name="solver_cvg" localSheetId="3" hidden="1">0.001</definedName>
    <definedName name="solver_cvg" localSheetId="2" hidden="1">0.001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itr" localSheetId="1" hidden="1">100</definedName>
    <definedName name="solver_itr" localSheetId="3" hidden="1">100</definedName>
    <definedName name="solver_itr" localSheetId="2" hidden="1">100</definedName>
    <definedName name="solver_lhs1" localSheetId="1" hidden="1">'BASIC CASE'!$B$35</definedName>
    <definedName name="solver_lhs1" localSheetId="3" hidden="1">'BINARY DISTILLATION'!$F$32</definedName>
    <definedName name="solver_lhs1" localSheetId="2" hidden="1">'EXTRACTION'!$B$35</definedName>
    <definedName name="solver_lhs10" localSheetId="1" hidden="1">'BASIC CASE'!$D$32:$D$34</definedName>
    <definedName name="solver_lhs10" localSheetId="3" hidden="1">'BINARY DISTILLATION'!$G$29</definedName>
    <definedName name="solver_lhs10" localSheetId="2" hidden="1">'EXTRACTION'!$C$31</definedName>
    <definedName name="solver_lhs11" localSheetId="1" hidden="1">'BASIC CASE'!$F$32:$F$34</definedName>
    <definedName name="solver_lhs11" localSheetId="3" hidden="1">'BINARY DISTILLATION'!$H$30</definedName>
    <definedName name="solver_lhs11" localSheetId="2" hidden="1">'EXTRACTION'!$E$31</definedName>
    <definedName name="solver_lhs12" localSheetId="1" hidden="1">'BASIC CASE'!$H$32:$H$34</definedName>
    <definedName name="solver_lhs12" localSheetId="3" hidden="1">'BINARY DISTILLATION'!$I$29</definedName>
    <definedName name="solver_lhs12" localSheetId="2" hidden="1">'EXTRACTION'!$F$32</definedName>
    <definedName name="solver_lhs13" localSheetId="1" hidden="1">'BASIC CASE'!$C$31</definedName>
    <definedName name="solver_lhs13" localSheetId="2" hidden="1">'EXTRACTION'!$G$31</definedName>
    <definedName name="solver_lhs14" localSheetId="1" hidden="1">'BASIC CASE'!$E$31</definedName>
    <definedName name="solver_lhs14" localSheetId="2" hidden="1">'EXTRACTION'!$H$32</definedName>
    <definedName name="solver_lhs15" localSheetId="1" hidden="1">'BASIC CASE'!$G$31</definedName>
    <definedName name="solver_lhs15" localSheetId="2" hidden="1">'EXTRACTION'!$I$31</definedName>
    <definedName name="solver_lhs16" localSheetId="1" hidden="1">'BASIC CASE'!$I$31</definedName>
    <definedName name="solver_lhs2" localSheetId="1" hidden="1">'BASIC CASE'!$D$35</definedName>
    <definedName name="solver_lhs2" localSheetId="3" hidden="1">'BINARY DISTILLATION'!$H$32</definedName>
    <definedName name="solver_lhs2" localSheetId="2" hidden="1">'EXTRACTION'!$D$35</definedName>
    <definedName name="solver_lhs3" localSheetId="1" hidden="1">'BASIC CASE'!$F$35</definedName>
    <definedName name="solver_lhs3" localSheetId="3" hidden="1">'BINARY DISTILLATION'!$K$29</definedName>
    <definedName name="solver_lhs3" localSheetId="2" hidden="1">'EXTRACTION'!$F$35</definedName>
    <definedName name="solver_lhs4" localSheetId="1" hidden="1">'BASIC CASE'!$H$35</definedName>
    <definedName name="solver_lhs4" localSheetId="3" hidden="1">'BINARY DISTILLATION'!$K$30</definedName>
    <definedName name="solver_lhs4" localSheetId="2" hidden="1">'EXTRACTION'!$H$35</definedName>
    <definedName name="solver_lhs5" localSheetId="1" hidden="1">'BASIC CASE'!$K$31</definedName>
    <definedName name="solver_lhs5" localSheetId="3" hidden="1">'BINARY DISTILLATION'!$K$31</definedName>
    <definedName name="solver_lhs5" localSheetId="2" hidden="1">'EXTRACTION'!$K$31</definedName>
    <definedName name="solver_lhs6" localSheetId="1" hidden="1">'BASIC CASE'!$K$32</definedName>
    <definedName name="solver_lhs6" localSheetId="3" hidden="1">'BINARY DISTILLATION'!$B$32</definedName>
    <definedName name="solver_lhs6" localSheetId="2" hidden="1">'EXTRACTION'!$K$32</definedName>
    <definedName name="solver_lhs7" localSheetId="1" hidden="1">'BASIC CASE'!$K$33</definedName>
    <definedName name="solver_lhs7" localSheetId="3" hidden="1">'BINARY DISTILLATION'!$B$30</definedName>
    <definedName name="solver_lhs7" localSheetId="2" hidden="1">'EXTRACTION'!$K$33</definedName>
    <definedName name="solver_lhs8" localSheetId="1" hidden="1">'BASIC CASE'!$K$34</definedName>
    <definedName name="solver_lhs8" localSheetId="3" hidden="1">'BINARY DISTILLATION'!$C$29</definedName>
    <definedName name="solver_lhs8" localSheetId="2" hidden="1">'EXTRACTION'!$K$34</definedName>
    <definedName name="solver_lhs9" localSheetId="1" hidden="1">'BASIC CASE'!$B$32:$B$34</definedName>
    <definedName name="solver_lhs9" localSheetId="3" hidden="1">'BINARY DISTILLATION'!$F$30</definedName>
    <definedName name="solver_lhs9" localSheetId="2" hidden="1">'EXTRACTION'!$B$32</definedName>
    <definedName name="solver_lin" localSheetId="1" hidden="1">2</definedName>
    <definedName name="solver_lin" localSheetId="3" hidden="1">2</definedName>
    <definedName name="solver_lin" localSheetId="2" hidden="1">2</definedName>
    <definedName name="solver_lin" localSheetId="0" hidden="1">0</definedName>
    <definedName name="solver_neg" localSheetId="1" hidden="1">2</definedName>
    <definedName name="solver_neg" localSheetId="3" hidden="1">2</definedName>
    <definedName name="solver_neg" localSheetId="2" hidden="1">2</definedName>
    <definedName name="solver_num" localSheetId="1" hidden="1">16</definedName>
    <definedName name="solver_num" localSheetId="3" hidden="1">12</definedName>
    <definedName name="solver_num" localSheetId="2" hidden="1">15</definedName>
    <definedName name="solver_num" localSheetId="0" hidden="1">0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opt" localSheetId="1" hidden="1">'BASIC CASE'!$K$51</definedName>
    <definedName name="solver_opt" localSheetId="3" hidden="1">'BINARY DISTILLATION'!$K$46</definedName>
    <definedName name="solver_opt" localSheetId="2" hidden="1">'EXTRACTION'!$K$51</definedName>
    <definedName name="solver_opt" localSheetId="0" hidden="1">'MENU'!$B$32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rel1" localSheetId="1" hidden="1">2</definedName>
    <definedName name="solver_rel1" localSheetId="3" hidden="1">2</definedName>
    <definedName name="solver_rel1" localSheetId="2" hidden="1">2</definedName>
    <definedName name="solver_rel10" localSheetId="1" hidden="1">3</definedName>
    <definedName name="solver_rel10" localSheetId="3" hidden="1">3</definedName>
    <definedName name="solver_rel10" localSheetId="2" hidden="1">3</definedName>
    <definedName name="solver_rel11" localSheetId="1" hidden="1">3</definedName>
    <definedName name="solver_rel11" localSheetId="3" hidden="1">3</definedName>
    <definedName name="solver_rel11" localSheetId="2" hidden="1">3</definedName>
    <definedName name="solver_rel12" localSheetId="1" hidden="1">3</definedName>
    <definedName name="solver_rel12" localSheetId="3" hidden="1">3</definedName>
    <definedName name="solver_rel12" localSheetId="2" hidden="1">3</definedName>
    <definedName name="solver_rel13" localSheetId="1" hidden="1">3</definedName>
    <definedName name="solver_rel13" localSheetId="2" hidden="1">3</definedName>
    <definedName name="solver_rel14" localSheetId="1" hidden="1">3</definedName>
    <definedName name="solver_rel14" localSheetId="2" hidden="1">3</definedName>
    <definedName name="solver_rel15" localSheetId="1" hidden="1">3</definedName>
    <definedName name="solver_rel15" localSheetId="2" hidden="1">3</definedName>
    <definedName name="solver_rel16" localSheetId="1" hidden="1">3</definedName>
    <definedName name="solver_rel2" localSheetId="1" hidden="1">2</definedName>
    <definedName name="solver_rel2" localSheetId="3" hidden="1">2</definedName>
    <definedName name="solver_rel2" localSheetId="2" hidden="1">2</definedName>
    <definedName name="solver_rel3" localSheetId="1" hidden="1">2</definedName>
    <definedName name="solver_rel3" localSheetId="3" hidden="1">2</definedName>
    <definedName name="solver_rel3" localSheetId="2" hidden="1">2</definedName>
    <definedName name="solver_rel4" localSheetId="1" hidden="1">2</definedName>
    <definedName name="solver_rel4" localSheetId="3" hidden="1">2</definedName>
    <definedName name="solver_rel4" localSheetId="2" hidden="1">2</definedName>
    <definedName name="solver_rel5" localSheetId="1" hidden="1">2</definedName>
    <definedName name="solver_rel5" localSheetId="3" hidden="1">2</definedName>
    <definedName name="solver_rel5" localSheetId="2" hidden="1">2</definedName>
    <definedName name="solver_rel6" localSheetId="1" hidden="1">2</definedName>
    <definedName name="solver_rel6" localSheetId="3" hidden="1">2</definedName>
    <definedName name="solver_rel6" localSheetId="2" hidden="1">2</definedName>
    <definedName name="solver_rel7" localSheetId="1" hidden="1">2</definedName>
    <definedName name="solver_rel7" localSheetId="3" hidden="1">3</definedName>
    <definedName name="solver_rel7" localSheetId="2" hidden="1">2</definedName>
    <definedName name="solver_rel8" localSheetId="1" hidden="1">2</definedName>
    <definedName name="solver_rel8" localSheetId="3" hidden="1">3</definedName>
    <definedName name="solver_rel8" localSheetId="2" hidden="1">2</definedName>
    <definedName name="solver_rel9" localSheetId="1" hidden="1">3</definedName>
    <definedName name="solver_rel9" localSheetId="3" hidden="1">3</definedName>
    <definedName name="solver_rel9" localSheetId="2" hidden="1">3</definedName>
    <definedName name="solver_rhs1" localSheetId="1" hidden="1">1</definedName>
    <definedName name="solver_rhs1" localSheetId="3" hidden="1">1</definedName>
    <definedName name="solver_rhs1" localSheetId="2" hidden="1">1</definedName>
    <definedName name="solver_rhs10" localSheetId="1" hidden="1">0</definedName>
    <definedName name="solver_rhs10" localSheetId="3" hidden="1">0</definedName>
    <definedName name="solver_rhs10" localSheetId="2" hidden="1">0</definedName>
    <definedName name="solver_rhs11" localSheetId="1" hidden="1">0</definedName>
    <definedName name="solver_rhs11" localSheetId="3" hidden="1">0</definedName>
    <definedName name="solver_rhs11" localSheetId="2" hidden="1">0</definedName>
    <definedName name="solver_rhs12" localSheetId="1" hidden="1">0</definedName>
    <definedName name="solver_rhs12" localSheetId="3" hidden="1">0</definedName>
    <definedName name="solver_rhs12" localSheetId="2" hidden="1">0.001</definedName>
    <definedName name="solver_rhs13" localSheetId="1" hidden="1">0</definedName>
    <definedName name="solver_rhs13" localSheetId="2" hidden="1">0</definedName>
    <definedName name="solver_rhs14" localSheetId="1" hidden="1">0</definedName>
    <definedName name="solver_rhs14" localSheetId="2" hidden="1">0.001</definedName>
    <definedName name="solver_rhs15" localSheetId="1" hidden="1">0</definedName>
    <definedName name="solver_rhs15" localSheetId="2" hidden="1">0</definedName>
    <definedName name="solver_rhs16" localSheetId="1" hidden="1">0</definedName>
    <definedName name="solver_rhs2" localSheetId="1" hidden="1">1</definedName>
    <definedName name="solver_rhs2" localSheetId="3" hidden="1">1</definedName>
    <definedName name="solver_rhs2" localSheetId="2" hidden="1">1</definedName>
    <definedName name="solver_rhs3" localSheetId="1" hidden="1">1</definedName>
    <definedName name="solver_rhs3" localSheetId="3" hidden="1">0</definedName>
    <definedName name="solver_rhs3" localSheetId="2" hidden="1">1</definedName>
    <definedName name="solver_rhs4" localSheetId="1" hidden="1">1</definedName>
    <definedName name="solver_rhs4" localSheetId="3" hidden="1">0</definedName>
    <definedName name="solver_rhs4" localSheetId="2" hidden="1">1</definedName>
    <definedName name="solver_rhs5" localSheetId="1" hidden="1">0</definedName>
    <definedName name="solver_rhs5" localSheetId="3" hidden="1">0</definedName>
    <definedName name="solver_rhs5" localSheetId="2" hidden="1">0</definedName>
    <definedName name="solver_rhs6" localSheetId="1" hidden="1">0</definedName>
    <definedName name="solver_rhs6" localSheetId="3" hidden="1">1</definedName>
    <definedName name="solver_rhs6" localSheetId="2" hidden="1">0</definedName>
    <definedName name="solver_rhs7" localSheetId="1" hidden="1">0</definedName>
    <definedName name="solver_rhs7" localSheetId="3" hidden="1">0</definedName>
    <definedName name="solver_rhs7" localSheetId="2" hidden="1">0</definedName>
    <definedName name="solver_rhs8" localSheetId="1" hidden="1">0</definedName>
    <definedName name="solver_rhs8" localSheetId="3" hidden="1">0</definedName>
    <definedName name="solver_rhs8" localSheetId="2" hidden="1">0</definedName>
    <definedName name="solver_rhs9" localSheetId="1" hidden="1">0</definedName>
    <definedName name="solver_rhs9" localSheetId="3" hidden="1">0</definedName>
    <definedName name="solver_rhs9" localSheetId="2" hidden="1">0</definedName>
    <definedName name="solver_scl" localSheetId="1" hidden="1">2</definedName>
    <definedName name="solver_scl" localSheetId="3" hidden="1">2</definedName>
    <definedName name="solver_scl" localSheetId="2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tim" localSheetId="1" hidden="1">100</definedName>
    <definedName name="solver_tim" localSheetId="3" hidden="1">100</definedName>
    <definedName name="solver_tim" localSheetId="2" hidden="1">100</definedName>
    <definedName name="solver_tmp" localSheetId="1" hidden="1">0</definedName>
    <definedName name="solver_tmp" localSheetId="3" hidden="1">0</definedName>
    <definedName name="solver_tmp" localSheetId="2" hidden="1">0</definedName>
    <definedName name="solver_tol" localSheetId="1" hidden="1">0.05</definedName>
    <definedName name="solver_tol" localSheetId="3" hidden="1">0.05</definedName>
    <definedName name="solver_tol" localSheetId="2" hidden="1">0.05</definedName>
    <definedName name="solver_typ" localSheetId="1" hidden="1">2</definedName>
    <definedName name="solver_typ" localSheetId="3" hidden="1">2</definedName>
    <definedName name="solver_typ" localSheetId="2" hidden="1">2</definedName>
    <definedName name="solver_typ" localSheetId="0" hidden="1">1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<sst xmlns="http://schemas.openxmlformats.org/spreadsheetml/2006/main" count="292" uniqueCount="97">
  <si>
    <t>MENU</t>
  </si>
  <si>
    <t xml:space="preserve"> </t>
  </si>
  <si>
    <t>Va</t>
  </si>
  <si>
    <t>Vb</t>
  </si>
  <si>
    <t>La</t>
  </si>
  <si>
    <t>Lb</t>
  </si>
  <si>
    <t>IN</t>
  </si>
  <si>
    <t>OUT</t>
  </si>
  <si>
    <t>x1</t>
  </si>
  <si>
    <t>x2</t>
  </si>
  <si>
    <t>x3</t>
  </si>
  <si>
    <t>IN-OUT</t>
  </si>
  <si>
    <t>SUMx</t>
  </si>
  <si>
    <t>xA</t>
  </si>
  <si>
    <t>xB</t>
  </si>
  <si>
    <t>xS</t>
  </si>
  <si>
    <t>F</t>
  </si>
  <si>
    <t>D</t>
  </si>
  <si>
    <t>B</t>
  </si>
  <si>
    <t>MATCHING THE BALANCES</t>
  </si>
  <si>
    <t>This workbook contains the following sheets:</t>
  </si>
  <si>
    <t>This sheet.</t>
  </si>
  <si>
    <t>BASIC CASE</t>
  </si>
  <si>
    <t>EXCTRACTION</t>
  </si>
  <si>
    <t>BINARY DISTILLATION</t>
  </si>
  <si>
    <t>MACRO</t>
  </si>
  <si>
    <t>Protected therefore Solver does not work.</t>
  </si>
  <si>
    <t>Contains the macros.</t>
  </si>
  <si>
    <t>GENERAL PRINCIPLE OF MATCHING THE BALANCES</t>
  </si>
  <si>
    <t>xi = measured value of quantity i</t>
  </si>
  <si>
    <t>Xi = matched value of quantity i</t>
  </si>
  <si>
    <t>Pi = weighting coefficient of quantity i</t>
  </si>
  <si>
    <t>The sum  S = SUM( Pi * ((xi-Xi) / xi)^2 ) is minimized</t>
  </si>
  <si>
    <t>so that total and component balances hold true and the sum of mole fractions is one.</t>
  </si>
  <si>
    <t>The task at hand is a constrained optimization task, which constraints are the balances and the sum of mole fractions</t>
  </si>
  <si>
    <t>matched and measured values.</t>
  </si>
  <si>
    <t xml:space="preserve">and the minimized function is the weighted sum of relative differences of  </t>
  </si>
  <si>
    <t>There is no universal algorithm to solve a problem like this, which would always lead to a solution.</t>
  </si>
  <si>
    <t xml:space="preserve">Therefore matching should be done with few different initial values. </t>
  </si>
  <si>
    <t>INSTRUCTIONS</t>
  </si>
  <si>
    <t>Go to sheet and use the macro CopyPage to make an unprotected sheet.</t>
  </si>
  <si>
    <t>Give the measured values to cells:</t>
  </si>
  <si>
    <t>MEASURED</t>
  </si>
  <si>
    <t>WEIGHT</t>
  </si>
  <si>
    <t>INITIAL VALUES</t>
  </si>
  <si>
    <t>If needed give the weigthing coefficients to cells:</t>
  </si>
  <si>
    <t xml:space="preserve">The greater the weighting coefficient the smaller is the difference between matched and measured values. </t>
  </si>
  <si>
    <t>Weighting coefficient of an accurate measument should be large.</t>
  </si>
  <si>
    <t>Weighting coefficient of an inaccurate measument should be small.</t>
  </si>
  <si>
    <t xml:space="preserve">Weighting coefficient can be in the range (0, positive infinity). Here the coefficients should be &gt;= 1. </t>
  </si>
  <si>
    <t>If there is no special need for weighting, use 1.</t>
  </si>
  <si>
    <t>Give initial values (e.g. measured values) to cells:</t>
  </si>
  <si>
    <t>Leave all other cells UNTOUCHED!</t>
  </si>
  <si>
    <t>Choose Tools / Solver / Solve: Solver starts the optimization.</t>
  </si>
  <si>
    <t>The target cell of the optimization becomes active.</t>
  </si>
  <si>
    <t>The constraints are:</t>
  </si>
  <si>
    <t>Balances hold true, in other words the cells IN-OUT = 0</t>
  </si>
  <si>
    <t>Sum of mole fractions equals to 1, cells SUMx = 1</t>
  </si>
  <si>
    <t>All matched values are positive, MATCHED &gt;= 0</t>
  </si>
  <si>
    <t>If the result is not reasonable, try other initial values or change the weighting coefficients.</t>
  </si>
  <si>
    <t>Notice that the best result is obtained only by trial and error.</t>
  </si>
  <si>
    <t xml:space="preserve">If a reasonable result is not found, save the result and restart solver. </t>
  </si>
  <si>
    <t>If a reasonable result is not found after a few times, return to 5 and try other initial values.</t>
  </si>
  <si>
    <t>Extraction:</t>
  </si>
  <si>
    <t>Substance A (component to be extracted) = HAc</t>
  </si>
  <si>
    <t>Substance B (diluter) = MIK</t>
  </si>
  <si>
    <t>Substance S (solvent) = vesi</t>
  </si>
  <si>
    <t xml:space="preserve">if HAc, of which the feed is made, contains water p -weight %, </t>
  </si>
  <si>
    <t>feed contains xB=1.0-(1.0+p/(100-p))xA,</t>
  </si>
  <si>
    <t>since xS/xA is always p/(100-p) in feed, which is made by adding substance B</t>
  </si>
  <si>
    <t>In the solvent yS=1.0 because it is pure water.</t>
  </si>
  <si>
    <t>Raffinate and extract are saturated, so xS is obtained from the saturation curve.</t>
  </si>
  <si>
    <t xml:space="preserve">In raffinate xS=0.56*xA+0.01 and in extract xS=-1.17*xA+0.98. </t>
  </si>
  <si>
    <t>In both xB=1.0-xA-xS</t>
  </si>
  <si>
    <t>Extra constraint: in raffinate and extract xA &gt;= 0.001</t>
  </si>
  <si>
    <t>Binary distillation</t>
  </si>
  <si>
    <t>Notice that xB=1.0-xA</t>
  </si>
  <si>
    <t>Color codes</t>
  </si>
  <si>
    <t>GIVE</t>
  </si>
  <si>
    <t>MATCHED</t>
  </si>
  <si>
    <t>CONSTRAINTS</t>
  </si>
  <si>
    <t>TARGET FUNCTION</t>
  </si>
  <si>
    <t>PROCESS</t>
  </si>
  <si>
    <t>COLOR CODES</t>
  </si>
  <si>
    <t>WEIGHTING COEFFICIENTS</t>
  </si>
  <si>
    <t>RELATIVE DIFFERENCE</t>
  </si>
  <si>
    <t>TOTAL</t>
  </si>
  <si>
    <t>SUM</t>
  </si>
  <si>
    <t xml:space="preserve">WEIGHTING COEFFICIENT * SQUARE OF RELATIVE DIFFERENCE </t>
  </si>
  <si>
    <t>THESE ARE MATCHED WITH SOLVER</t>
  </si>
  <si>
    <t>Extract</t>
  </si>
  <si>
    <t>Solvent</t>
  </si>
  <si>
    <t>Feed</t>
  </si>
  <si>
    <t>Raffinate</t>
  </si>
  <si>
    <t>EXTRACTION (A: HAc - B: MIK - S: water)</t>
  </si>
  <si>
    <t>Water in HAc=</t>
  </si>
  <si>
    <t>weight%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</si>
</sst>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80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>
      <alignment horizontal="centerContinuous"/>
    </xf>
    <xf numFmtId="180" fontId="5" fillId="0" borderId="0" xfId="0" applyNumberFormat="1" applyFont="1" applyAlignment="1">
      <alignment/>
    </xf>
    <xf numFmtId="180" fontId="4" fillId="0" borderId="0" xfId="0" applyNumberFormat="1" applyFont="1" applyAlignment="1">
      <alignment horizontal="left"/>
    </xf>
    <xf numFmtId="180" fontId="5" fillId="0" borderId="10" xfId="0" applyNumberFormat="1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 applyProtection="1">
      <alignment/>
      <protection/>
    </xf>
    <xf numFmtId="180" fontId="5" fillId="0" borderId="13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0" fontId="5" fillId="0" borderId="14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left"/>
      <protection/>
    </xf>
    <xf numFmtId="180" fontId="5" fillId="0" borderId="16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7" xfId="0" applyNumberFormat="1" applyFont="1" applyBorder="1" applyAlignment="1" applyProtection="1">
      <alignment horizontal="centerContinuous"/>
      <protection/>
    </xf>
    <xf numFmtId="180" fontId="5" fillId="0" borderId="18" xfId="0" applyNumberFormat="1" applyFont="1" applyBorder="1" applyAlignment="1" applyProtection="1">
      <alignment horizontal="centerContinuous"/>
      <protection/>
    </xf>
    <xf numFmtId="180" fontId="5" fillId="0" borderId="19" xfId="0" applyNumberFormat="1" applyFont="1" applyBorder="1" applyAlignment="1" applyProtection="1">
      <alignment/>
      <protection/>
    </xf>
    <xf numFmtId="180" fontId="5" fillId="0" borderId="2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/>
      <protection/>
    </xf>
    <xf numFmtId="180" fontId="5" fillId="0" borderId="22" xfId="0" applyNumberFormat="1" applyFont="1" applyBorder="1" applyAlignment="1" applyProtection="1">
      <alignment/>
      <protection/>
    </xf>
    <xf numFmtId="180" fontId="5" fillId="0" borderId="23" xfId="0" applyNumberFormat="1" applyFont="1" applyBorder="1" applyAlignment="1" applyProtection="1">
      <alignment/>
      <protection/>
    </xf>
    <xf numFmtId="180" fontId="5" fillId="0" borderId="24" xfId="0" applyNumberFormat="1" applyFont="1" applyBorder="1" applyAlignment="1" applyProtection="1">
      <alignment/>
      <protection/>
    </xf>
    <xf numFmtId="180" fontId="5" fillId="0" borderId="24" xfId="0" applyNumberFormat="1" applyFont="1" applyFill="1" applyBorder="1" applyAlignment="1" applyProtection="1">
      <alignment/>
      <protection/>
    </xf>
    <xf numFmtId="180" fontId="5" fillId="0" borderId="0" xfId="0" applyNumberFormat="1" applyFont="1" applyBorder="1" applyAlignment="1">
      <alignment/>
    </xf>
    <xf numFmtId="180" fontId="4" fillId="0" borderId="25" xfId="0" applyNumberFormat="1" applyFont="1" applyBorder="1" applyAlignment="1" applyProtection="1">
      <alignment horizontal="centerContinuous"/>
      <protection/>
    </xf>
    <xf numFmtId="180" fontId="5" fillId="0" borderId="26" xfId="0" applyNumberFormat="1" applyFont="1" applyBorder="1" applyAlignment="1" applyProtection="1">
      <alignment horizontal="centerContinuous"/>
      <protection/>
    </xf>
    <xf numFmtId="180" fontId="5" fillId="0" borderId="27" xfId="0" applyNumberFormat="1" applyFont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0" fontId="4" fillId="0" borderId="25" xfId="0" applyNumberFormat="1" applyFont="1" applyBorder="1" applyAlignment="1">
      <alignment horizontal="centerContinuous"/>
    </xf>
    <xf numFmtId="180" fontId="5" fillId="0" borderId="26" xfId="0" applyNumberFormat="1" applyFont="1" applyBorder="1" applyAlignment="1">
      <alignment horizontal="centerContinuous"/>
    </xf>
    <xf numFmtId="180" fontId="5" fillId="0" borderId="27" xfId="0" applyNumberFormat="1" applyFont="1" applyBorder="1" applyAlignment="1">
      <alignment horizontal="centerContinuous"/>
    </xf>
    <xf numFmtId="180" fontId="4" fillId="0" borderId="26" xfId="0" applyNumberFormat="1" applyFont="1" applyBorder="1" applyAlignment="1">
      <alignment horizontal="centerContinuous"/>
    </xf>
    <xf numFmtId="180" fontId="4" fillId="0" borderId="27" xfId="0" applyNumberFormat="1" applyFont="1" applyBorder="1" applyAlignment="1">
      <alignment horizontal="centerContinuous"/>
    </xf>
    <xf numFmtId="180" fontId="4" fillId="0" borderId="0" xfId="0" applyNumberFormat="1" applyFont="1" applyAlignment="1">
      <alignment horizontal="center"/>
    </xf>
    <xf numFmtId="180" fontId="5" fillId="33" borderId="0" xfId="0" applyNumberFormat="1" applyFont="1" applyFill="1" applyAlignment="1" applyProtection="1">
      <alignment horizontal="centerContinuous"/>
      <protection/>
    </xf>
    <xf numFmtId="181" fontId="5" fillId="0" borderId="1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0" fontId="5" fillId="34" borderId="0" xfId="0" applyNumberFormat="1" applyFont="1" applyFill="1" applyAlignment="1" applyProtection="1">
      <alignment horizontal="centerContinuous"/>
      <protection/>
    </xf>
    <xf numFmtId="181" fontId="5" fillId="0" borderId="16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180" fontId="5" fillId="35" borderId="0" xfId="0" applyNumberFormat="1" applyFont="1" applyFill="1" applyBorder="1" applyAlignment="1" applyProtection="1">
      <alignment horizontal="centerContinuous"/>
      <protection/>
    </xf>
    <xf numFmtId="181" fontId="5" fillId="0" borderId="23" xfId="0" applyNumberFormat="1" applyFont="1" applyBorder="1" applyAlignment="1">
      <alignment/>
    </xf>
    <xf numFmtId="181" fontId="5" fillId="0" borderId="21" xfId="0" applyNumberFormat="1" applyFont="1" applyBorder="1" applyAlignment="1">
      <alignment/>
    </xf>
    <xf numFmtId="180" fontId="5" fillId="0" borderId="0" xfId="0" applyNumberFormat="1" applyFont="1" applyFill="1" applyAlignment="1">
      <alignment/>
    </xf>
    <xf numFmtId="180" fontId="5" fillId="0" borderId="13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4" fillId="0" borderId="0" xfId="0" applyNumberFormat="1" applyFont="1" applyAlignment="1">
      <alignment/>
    </xf>
    <xf numFmtId="180" fontId="5" fillId="33" borderId="0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/>
    </xf>
    <xf numFmtId="180" fontId="5" fillId="34" borderId="0" xfId="0" applyNumberFormat="1" applyFont="1" applyFill="1" applyAlignment="1">
      <alignment/>
    </xf>
    <xf numFmtId="180" fontId="5" fillId="33" borderId="13" xfId="0" applyNumberFormat="1" applyFont="1" applyFill="1" applyBorder="1" applyAlignment="1">
      <alignment/>
    </xf>
    <xf numFmtId="180" fontId="5" fillId="34" borderId="0" xfId="0" applyNumberFormat="1" applyFont="1" applyFill="1" applyBorder="1" applyAlignment="1">
      <alignment/>
    </xf>
    <xf numFmtId="180" fontId="5" fillId="0" borderId="12" xfId="0" applyNumberFormat="1" applyFont="1" applyBorder="1" applyAlignment="1">
      <alignment/>
    </xf>
    <xf numFmtId="180" fontId="5" fillId="35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/>
      <protection/>
    </xf>
    <xf numFmtId="180" fontId="4" fillId="0" borderId="26" xfId="0" applyNumberFormat="1" applyFont="1" applyBorder="1" applyAlignment="1" applyProtection="1">
      <alignment horizontal="centerContinuous"/>
      <protection/>
    </xf>
    <xf numFmtId="180" fontId="4" fillId="0" borderId="27" xfId="0" applyNumberFormat="1" applyFont="1" applyBorder="1" applyAlignment="1" applyProtection="1">
      <alignment horizontal="centerContinuous"/>
      <protection/>
    </xf>
    <xf numFmtId="180" fontId="5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 horizontal="center"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23" xfId="0" applyNumberFormat="1" applyFont="1" applyBorder="1" applyAlignment="1" applyProtection="1">
      <alignment/>
      <protection/>
    </xf>
    <xf numFmtId="180" fontId="5" fillId="0" borderId="0" xfId="0" applyNumberFormat="1" applyFont="1" applyFill="1" applyAlignment="1" applyProtection="1">
      <alignment/>
      <protection/>
    </xf>
    <xf numFmtId="180" fontId="5" fillId="0" borderId="25" xfId="0" applyNumberFormat="1" applyFont="1" applyBorder="1" applyAlignment="1" applyProtection="1">
      <alignment horizontal="centerContinuous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16" xfId="0" applyNumberFormat="1" applyFont="1" applyBorder="1" applyAlignment="1" applyProtection="1">
      <alignment/>
      <protection/>
    </xf>
    <xf numFmtId="180" fontId="5" fillId="0" borderId="23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5" fillId="33" borderId="12" xfId="0" applyNumberFormat="1" applyFont="1" applyFill="1" applyBorder="1" applyAlignment="1" applyProtection="1">
      <alignment/>
      <protection/>
    </xf>
    <xf numFmtId="180" fontId="5" fillId="34" borderId="0" xfId="0" applyNumberFormat="1" applyFont="1" applyFill="1" applyAlignment="1" applyProtection="1">
      <alignment/>
      <protection/>
    </xf>
    <xf numFmtId="180" fontId="5" fillId="33" borderId="13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0" fontId="5" fillId="34" borderId="0" xfId="0" applyNumberFormat="1" applyFont="1" applyFill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0" fontId="5" fillId="0" borderId="13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/>
      <protection/>
    </xf>
    <xf numFmtId="180" fontId="5" fillId="0" borderId="22" xfId="0" applyNumberFormat="1" applyFont="1" applyBorder="1" applyAlignment="1" applyProtection="1">
      <alignment/>
      <protection/>
    </xf>
    <xf numFmtId="180" fontId="5" fillId="35" borderId="0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Alignment="1" applyProtection="1">
      <alignment horizontal="centerContinuous"/>
      <protection/>
    </xf>
    <xf numFmtId="180" fontId="4" fillId="0" borderId="25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5" fillId="0" borderId="25" xfId="0" applyNumberFormat="1" applyFont="1" applyBorder="1" applyAlignment="1">
      <alignment horizontal="centerContinuous"/>
    </xf>
    <xf numFmtId="180" fontId="5" fillId="35" borderId="0" xfId="0" applyNumberFormat="1" applyFont="1" applyFill="1" applyAlignment="1">
      <alignment/>
    </xf>
    <xf numFmtId="180" fontId="4" fillId="0" borderId="28" xfId="0" applyNumberFormat="1" applyFont="1" applyBorder="1" applyAlignment="1" applyProtection="1">
      <alignment horizontal="center"/>
      <protection/>
    </xf>
    <xf numFmtId="180" fontId="5" fillId="0" borderId="29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/>
    </xf>
    <xf numFmtId="14" fontId="4" fillId="0" borderId="22" xfId="0" applyNumberFormat="1" applyFont="1" applyBorder="1" applyAlignment="1">
      <alignment/>
    </xf>
    <xf numFmtId="180" fontId="5" fillId="36" borderId="0" xfId="0" applyNumberFormat="1" applyFont="1" applyFill="1" applyBorder="1" applyAlignment="1" applyProtection="1">
      <alignment/>
      <protection/>
    </xf>
    <xf numFmtId="181" fontId="5" fillId="36" borderId="13" xfId="0" applyNumberFormat="1" applyFont="1" applyFill="1" applyBorder="1" applyAlignment="1" applyProtection="1">
      <alignment/>
      <protection/>
    </xf>
    <xf numFmtId="181" fontId="5" fillId="36" borderId="21" xfId="0" applyNumberFormat="1" applyFont="1" applyFill="1" applyBorder="1" applyAlignment="1" applyProtection="1">
      <alignment/>
      <protection/>
    </xf>
    <xf numFmtId="181" fontId="5" fillId="36" borderId="12" xfId="0" applyNumberFormat="1" applyFont="1" applyFill="1" applyBorder="1" applyAlignment="1" applyProtection="1">
      <alignment/>
      <protection/>
    </xf>
    <xf numFmtId="181" fontId="5" fillId="36" borderId="0" xfId="0" applyNumberFormat="1" applyFont="1" applyFill="1" applyBorder="1" applyAlignment="1" applyProtection="1">
      <alignment/>
      <protection/>
    </xf>
    <xf numFmtId="181" fontId="5" fillId="36" borderId="22" xfId="0" applyNumberFormat="1" applyFont="1" applyFill="1" applyBorder="1" applyAlignment="1" applyProtection="1">
      <alignment/>
      <protection/>
    </xf>
    <xf numFmtId="181" fontId="5" fillId="36" borderId="16" xfId="0" applyNumberFormat="1" applyFont="1" applyFill="1" applyBorder="1" applyAlignment="1" applyProtection="1">
      <alignment/>
      <protection/>
    </xf>
    <xf numFmtId="180" fontId="5" fillId="36" borderId="0" xfId="0" applyNumberFormat="1" applyFont="1" applyFill="1" applyAlignment="1" applyProtection="1">
      <alignment horizontal="centerContinuous"/>
      <protection/>
    </xf>
    <xf numFmtId="180" fontId="5" fillId="36" borderId="13" xfId="0" applyNumberFormat="1" applyFont="1" applyFill="1" applyBorder="1" applyAlignment="1" applyProtection="1">
      <alignment/>
      <protection/>
    </xf>
    <xf numFmtId="180" fontId="5" fillId="36" borderId="21" xfId="0" applyNumberFormat="1" applyFont="1" applyFill="1" applyBorder="1" applyAlignment="1" applyProtection="1">
      <alignment/>
      <protection/>
    </xf>
    <xf numFmtId="180" fontId="5" fillId="36" borderId="12" xfId="0" applyNumberFormat="1" applyFont="1" applyFill="1" applyBorder="1" applyAlignment="1" applyProtection="1">
      <alignment/>
      <protection/>
    </xf>
    <xf numFmtId="180" fontId="5" fillId="36" borderId="29" xfId="0" applyNumberFormat="1" applyFont="1" applyFill="1" applyBorder="1" applyAlignment="1" applyProtection="1">
      <alignment/>
      <protection/>
    </xf>
    <xf numFmtId="181" fontId="5" fillId="36" borderId="13" xfId="0" applyNumberFormat="1" applyFont="1" applyFill="1" applyBorder="1" applyAlignment="1">
      <alignment/>
    </xf>
    <xf numFmtId="181" fontId="5" fillId="36" borderId="12" xfId="0" applyNumberFormat="1" applyFont="1" applyFill="1" applyBorder="1" applyAlignment="1">
      <alignment/>
    </xf>
    <xf numFmtId="181" fontId="5" fillId="36" borderId="0" xfId="0" applyNumberFormat="1" applyFont="1" applyFill="1" applyBorder="1" applyAlignment="1">
      <alignment/>
    </xf>
    <xf numFmtId="180" fontId="5" fillId="36" borderId="13" xfId="0" applyNumberFormat="1" applyFont="1" applyFill="1" applyBorder="1" applyAlignment="1">
      <alignment/>
    </xf>
    <xf numFmtId="180" fontId="5" fillId="36" borderId="0" xfId="0" applyNumberFormat="1" applyFont="1" applyFill="1" applyBorder="1" applyAlignment="1">
      <alignment/>
    </xf>
    <xf numFmtId="180" fontId="5" fillId="36" borderId="12" xfId="0" applyNumberFormat="1" applyFont="1" applyFill="1" applyBorder="1" applyAlignment="1">
      <alignment/>
    </xf>
    <xf numFmtId="180" fontId="4" fillId="0" borderId="0" xfId="0" applyNumberFormat="1" applyFont="1" applyBorder="1" applyAlignment="1" applyProtection="1">
      <alignment horizontal="center"/>
      <protection/>
    </xf>
    <xf numFmtId="180" fontId="5" fillId="36" borderId="0" xfId="0" applyNumberFormat="1" applyFont="1" applyFill="1" applyBorder="1" applyAlignment="1" applyProtection="1">
      <alignment/>
      <protection/>
    </xf>
    <xf numFmtId="180" fontId="5" fillId="36" borderId="16" xfId="0" applyNumberFormat="1" applyFont="1" applyFill="1" applyBorder="1" applyAlignment="1" applyProtection="1">
      <alignment/>
      <protection/>
    </xf>
    <xf numFmtId="180" fontId="5" fillId="36" borderId="22" xfId="0" applyNumberFormat="1" applyFont="1" applyFill="1" applyBorder="1" applyAlignment="1" applyProtection="1">
      <alignment/>
      <protection/>
    </xf>
    <xf numFmtId="180" fontId="5" fillId="36" borderId="23" xfId="0" applyNumberFormat="1" applyFont="1" applyFill="1" applyBorder="1" applyAlignment="1" applyProtection="1">
      <alignment/>
      <protection/>
    </xf>
    <xf numFmtId="180" fontId="5" fillId="36" borderId="10" xfId="0" applyNumberFormat="1" applyFont="1" applyFill="1" applyBorder="1" applyAlignment="1" applyProtection="1">
      <alignment/>
      <protection/>
    </xf>
    <xf numFmtId="180" fontId="5" fillId="36" borderId="11" xfId="0" applyNumberFormat="1" applyFont="1" applyFill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 horizontal="center"/>
      <protection/>
    </xf>
    <xf numFmtId="180" fontId="4" fillId="0" borderId="16" xfId="0" applyNumberFormat="1" applyFont="1" applyBorder="1" applyAlignment="1" applyProtection="1">
      <alignment horizontal="center"/>
      <protection/>
    </xf>
    <xf numFmtId="180" fontId="4" fillId="0" borderId="28" xfId="0" applyNumberFormat="1" applyFont="1" applyFill="1" applyBorder="1" applyAlignment="1" applyProtection="1">
      <alignment horizontal="center"/>
      <protection/>
    </xf>
    <xf numFmtId="180" fontId="5" fillId="0" borderId="30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/>
      <protection/>
    </xf>
    <xf numFmtId="180" fontId="5" fillId="36" borderId="28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>
      <alignment horizontal="centerContinuous"/>
    </xf>
    <xf numFmtId="181" fontId="5" fillId="0" borderId="22" xfId="0" applyNumberFormat="1" applyFont="1" applyBorder="1" applyAlignment="1">
      <alignment/>
    </xf>
    <xf numFmtId="180" fontId="5" fillId="0" borderId="11" xfId="0" applyNumberFormat="1" applyFont="1" applyBorder="1" applyAlignment="1" applyProtection="1">
      <alignment/>
      <protection/>
    </xf>
    <xf numFmtId="180" fontId="5" fillId="33" borderId="21" xfId="0" applyNumberFormat="1" applyFont="1" applyFill="1" applyBorder="1" applyAlignment="1" applyProtection="1">
      <alignment/>
      <protection/>
    </xf>
    <xf numFmtId="180" fontId="5" fillId="33" borderId="22" xfId="0" applyNumberFormat="1" applyFont="1" applyFill="1" applyBorder="1" applyAlignment="1" applyProtection="1">
      <alignment/>
      <protection/>
    </xf>
    <xf numFmtId="180" fontId="5" fillId="36" borderId="11" xfId="0" applyNumberFormat="1" applyFont="1" applyFill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22" xfId="0" applyNumberFormat="1" applyFont="1" applyFill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36" borderId="11" xfId="0" applyNumberFormat="1" applyFont="1" applyFill="1" applyBorder="1" applyAlignment="1">
      <alignment/>
    </xf>
    <xf numFmtId="180" fontId="5" fillId="33" borderId="11" xfId="0" applyNumberFormat="1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180" fontId="4" fillId="0" borderId="10" xfId="0" applyNumberFormat="1" applyFont="1" applyBorder="1" applyAlignment="1" applyProtection="1">
      <alignment horizontal="center"/>
      <protection/>
    </xf>
    <xf numFmtId="180" fontId="4" fillId="0" borderId="11" xfId="0" applyNumberFormat="1" applyFont="1" applyBorder="1" applyAlignment="1" applyProtection="1">
      <alignment horizontal="center"/>
      <protection/>
    </xf>
    <xf numFmtId="180" fontId="4" fillId="0" borderId="12" xfId="0" applyNumberFormat="1" applyFont="1" applyBorder="1" applyAlignment="1" applyProtection="1">
      <alignment horizontal="center"/>
      <protection/>
    </xf>
    <xf numFmtId="180" fontId="5" fillId="0" borderId="21" xfId="0" applyNumberFormat="1" applyFont="1" applyBorder="1" applyAlignment="1" applyProtection="1">
      <alignment horizontal="center"/>
      <protection/>
    </xf>
    <xf numFmtId="180" fontId="5" fillId="0" borderId="22" xfId="0" applyNumberFormat="1" applyFont="1" applyBorder="1" applyAlignment="1" applyProtection="1">
      <alignment horizontal="center"/>
      <protection/>
    </xf>
    <xf numFmtId="180" fontId="5" fillId="0" borderId="23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3086100" y="923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1543050" y="923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3086100" y="771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1543050" y="771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1543050" y="6191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Line 7"/>
        <xdr:cNvSpPr>
          <a:spLocks/>
        </xdr:cNvSpPr>
      </xdr:nvSpPr>
      <xdr:spPr>
        <a:xfrm>
          <a:off x="3086100" y="771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1543050" y="771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3086100" y="6191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086100" y="771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4</xdr:col>
      <xdr:colOff>0</xdr:colOff>
      <xdr:row>5</xdr:row>
      <xdr:rowOff>85725</xdr:rowOff>
    </xdr:to>
    <xdr:sp>
      <xdr:nvSpPr>
        <xdr:cNvPr id="2" name="Line 4"/>
        <xdr:cNvSpPr>
          <a:spLocks/>
        </xdr:cNvSpPr>
      </xdr:nvSpPr>
      <xdr:spPr>
        <a:xfrm>
          <a:off x="1543050" y="857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Line 7"/>
        <xdr:cNvSpPr>
          <a:spLocks/>
        </xdr:cNvSpPr>
      </xdr:nvSpPr>
      <xdr:spPr>
        <a:xfrm>
          <a:off x="3086100" y="923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10" customWidth="1"/>
    <col min="2" max="16384" width="9.140625" style="10" customWidth="1"/>
  </cols>
  <sheetData>
    <row r="1" spans="2:10" ht="12">
      <c r="B1" s="101" t="s">
        <v>19</v>
      </c>
      <c r="C1" s="102"/>
      <c r="D1" s="102"/>
      <c r="E1" s="102"/>
      <c r="F1" s="102"/>
      <c r="G1" s="102"/>
      <c r="H1" s="102"/>
      <c r="I1" s="102"/>
      <c r="J1" s="103">
        <v>38450</v>
      </c>
    </row>
    <row r="3" spans="2:10" ht="12">
      <c r="B3" s="10" t="s">
        <v>20</v>
      </c>
      <c r="I3" s="32" t="s">
        <v>77</v>
      </c>
      <c r="J3" s="33"/>
    </row>
    <row r="4" spans="2:10" ht="12">
      <c r="B4" s="66" t="s">
        <v>0</v>
      </c>
      <c r="D4" s="10" t="s">
        <v>21</v>
      </c>
      <c r="I4" s="111" t="s">
        <v>78</v>
      </c>
      <c r="J4" s="111"/>
    </row>
    <row r="5" spans="2:10" ht="12">
      <c r="B5" s="66" t="s">
        <v>22</v>
      </c>
      <c r="D5" s="10" t="s">
        <v>26</v>
      </c>
      <c r="I5" s="40" t="s">
        <v>79</v>
      </c>
      <c r="J5" s="40"/>
    </row>
    <row r="6" spans="2:10" ht="12">
      <c r="B6" s="66" t="s">
        <v>23</v>
      </c>
      <c r="D6" s="10" t="s">
        <v>26</v>
      </c>
      <c r="I6" s="43" t="s">
        <v>80</v>
      </c>
      <c r="J6" s="43"/>
    </row>
    <row r="7" spans="2:10" ht="12">
      <c r="B7" s="66" t="s">
        <v>24</v>
      </c>
      <c r="D7" s="10" t="s">
        <v>26</v>
      </c>
      <c r="I7" s="46" t="s">
        <v>81</v>
      </c>
      <c r="J7" s="46"/>
    </row>
    <row r="8" spans="2:10" ht="12">
      <c r="B8" s="66" t="s">
        <v>25</v>
      </c>
      <c r="D8" s="10" t="s">
        <v>27</v>
      </c>
      <c r="I8" s="135"/>
      <c r="J8" s="135"/>
    </row>
    <row r="9" ht="12">
      <c r="B9" s="66"/>
    </row>
    <row r="10" ht="12">
      <c r="B10" s="66"/>
    </row>
    <row r="11" ht="12">
      <c r="B11" s="66" t="s">
        <v>28</v>
      </c>
    </row>
    <row r="12" ht="12">
      <c r="A12" s="10" t="s">
        <v>32</v>
      </c>
    </row>
    <row r="13" ht="12">
      <c r="B13" s="10" t="s">
        <v>29</v>
      </c>
    </row>
    <row r="14" ht="12">
      <c r="B14" s="10" t="s">
        <v>30</v>
      </c>
    </row>
    <row r="15" ht="12">
      <c r="B15" s="10" t="s">
        <v>31</v>
      </c>
    </row>
    <row r="16" ht="12">
      <c r="B16" s="10" t="s">
        <v>33</v>
      </c>
    </row>
    <row r="17" ht="12">
      <c r="A17" s="10" t="s">
        <v>34</v>
      </c>
    </row>
    <row r="18" ht="12">
      <c r="B18" s="10" t="s">
        <v>36</v>
      </c>
    </row>
    <row r="19" ht="12">
      <c r="B19" s="10" t="s">
        <v>35</v>
      </c>
    </row>
    <row r="20" ht="12">
      <c r="A20" s="10" t="s">
        <v>37</v>
      </c>
    </row>
    <row r="21" ht="12">
      <c r="B21" s="10" t="s">
        <v>38</v>
      </c>
    </row>
    <row r="24" spans="2:11" ht="12">
      <c r="B24" s="66" t="s">
        <v>39</v>
      </c>
      <c r="K24" s="10" t="s">
        <v>0</v>
      </c>
    </row>
    <row r="25" spans="1:2" ht="12">
      <c r="A25" s="66">
        <v>0</v>
      </c>
      <c r="B25" s="10" t="s">
        <v>40</v>
      </c>
    </row>
    <row r="26" spans="1:6" ht="12">
      <c r="A26" s="66">
        <v>1</v>
      </c>
      <c r="B26" s="11" t="s">
        <v>41</v>
      </c>
      <c r="C26" s="11"/>
      <c r="F26" s="148" t="s">
        <v>42</v>
      </c>
    </row>
    <row r="27" spans="1:7" ht="12">
      <c r="A27" s="66">
        <v>2</v>
      </c>
      <c r="B27" s="11" t="s">
        <v>45</v>
      </c>
      <c r="C27" s="11"/>
      <c r="G27" s="147" t="s">
        <v>43</v>
      </c>
    </row>
    <row r="28" spans="1:3" ht="12">
      <c r="A28" s="66" t="s">
        <v>1</v>
      </c>
      <c r="B28" s="67" t="s">
        <v>46</v>
      </c>
      <c r="C28" s="11"/>
    </row>
    <row r="29" spans="1:3" ht="12">
      <c r="A29" s="66"/>
      <c r="B29" s="67" t="s">
        <v>47</v>
      </c>
      <c r="C29" s="11"/>
    </row>
    <row r="30" spans="1:3" ht="12">
      <c r="A30" s="66"/>
      <c r="B30" s="67" t="s">
        <v>48</v>
      </c>
      <c r="C30" s="11"/>
    </row>
    <row r="31" spans="1:3" ht="12">
      <c r="A31" s="66"/>
      <c r="B31" s="67" t="s">
        <v>49</v>
      </c>
      <c r="C31" s="11"/>
    </row>
    <row r="32" spans="1:3" ht="12">
      <c r="A32" s="66"/>
      <c r="B32" s="67" t="s">
        <v>50</v>
      </c>
      <c r="C32" s="11"/>
    </row>
    <row r="33" spans="1:8" ht="12">
      <c r="A33" s="66">
        <v>3</v>
      </c>
      <c r="B33" s="11" t="s">
        <v>51</v>
      </c>
      <c r="C33" s="11"/>
      <c r="G33" s="149" t="s">
        <v>44</v>
      </c>
      <c r="H33" s="149"/>
    </row>
    <row r="34" spans="1:3" ht="12">
      <c r="A34" s="66"/>
      <c r="B34" s="11" t="s">
        <v>52</v>
      </c>
      <c r="C34" s="11"/>
    </row>
    <row r="35" spans="1:3" ht="12">
      <c r="A35" s="66">
        <v>4</v>
      </c>
      <c r="B35" s="11" t="s">
        <v>53</v>
      </c>
      <c r="C35" s="11"/>
    </row>
    <row r="36" spans="1:3" ht="12">
      <c r="A36" s="66"/>
      <c r="B36" s="11" t="s">
        <v>54</v>
      </c>
      <c r="C36" s="11"/>
    </row>
    <row r="37" spans="1:5" ht="12">
      <c r="A37" s="66"/>
      <c r="B37" s="11" t="s">
        <v>55</v>
      </c>
      <c r="C37" s="11"/>
      <c r="E37" s="10" t="s">
        <v>56</v>
      </c>
    </row>
    <row r="38" spans="1:5" ht="12">
      <c r="A38" s="66"/>
      <c r="B38" s="11"/>
      <c r="C38" s="11"/>
      <c r="E38" s="10" t="s">
        <v>57</v>
      </c>
    </row>
    <row r="39" spans="1:5" ht="12">
      <c r="A39" s="66"/>
      <c r="B39" s="11"/>
      <c r="C39" s="11"/>
      <c r="E39" s="10" t="s">
        <v>58</v>
      </c>
    </row>
    <row r="40" spans="1:3" ht="12">
      <c r="A40" s="66">
        <v>5</v>
      </c>
      <c r="B40" s="11" t="s">
        <v>59</v>
      </c>
      <c r="C40" s="11"/>
    </row>
    <row r="41" spans="1:3" ht="12">
      <c r="A41" s="66"/>
      <c r="B41" s="67" t="s">
        <v>60</v>
      </c>
      <c r="C41" s="11"/>
    </row>
    <row r="42" spans="1:3" ht="12">
      <c r="A42" s="66">
        <v>6</v>
      </c>
      <c r="B42" s="11" t="s">
        <v>61</v>
      </c>
      <c r="C42" s="11"/>
    </row>
    <row r="43" spans="1:3" ht="12">
      <c r="A43" s="66"/>
      <c r="B43" s="10" t="s">
        <v>62</v>
      </c>
      <c r="C43" s="11"/>
    </row>
    <row r="44" spans="1:2" ht="12">
      <c r="A44" s="66">
        <v>7</v>
      </c>
      <c r="B44" s="66" t="s">
        <v>63</v>
      </c>
    </row>
    <row r="45" spans="1:2" ht="12">
      <c r="A45" s="66"/>
      <c r="B45" s="10" t="s">
        <v>64</v>
      </c>
    </row>
    <row r="46" spans="1:2" ht="12">
      <c r="A46" s="66"/>
      <c r="B46" s="10" t="s">
        <v>65</v>
      </c>
    </row>
    <row r="47" spans="1:2" ht="12">
      <c r="A47" s="66"/>
      <c r="B47" s="10" t="s">
        <v>66</v>
      </c>
    </row>
    <row r="48" spans="1:2" ht="12">
      <c r="A48" s="66"/>
      <c r="B48" s="10" t="s">
        <v>67</v>
      </c>
    </row>
    <row r="49" spans="1:2" ht="12">
      <c r="A49" s="66"/>
      <c r="B49" s="10" t="s">
        <v>68</v>
      </c>
    </row>
    <row r="50" spans="1:2" ht="12">
      <c r="A50" s="66"/>
      <c r="B50" s="4" t="s">
        <v>69</v>
      </c>
    </row>
    <row r="51" ht="12">
      <c r="B51" s="4" t="s">
        <v>70</v>
      </c>
    </row>
    <row r="52" ht="12">
      <c r="B52" s="4" t="s">
        <v>71</v>
      </c>
    </row>
    <row r="53" ht="12">
      <c r="B53" s="10" t="s">
        <v>72</v>
      </c>
    </row>
    <row r="54" ht="12">
      <c r="B54" s="10" t="s">
        <v>73</v>
      </c>
    </row>
    <row r="55" ht="12">
      <c r="B55" s="10" t="s">
        <v>74</v>
      </c>
    </row>
    <row r="56" spans="1:2" ht="12">
      <c r="A56" s="66">
        <v>8</v>
      </c>
      <c r="B56" s="66" t="s">
        <v>75</v>
      </c>
    </row>
    <row r="57" ht="12">
      <c r="B57" s="10" t="s">
        <v>76</v>
      </c>
    </row>
    <row r="58" ht="12.75">
      <c r="A58"/>
    </row>
  </sheetData>
  <sheetProtection/>
  <mergeCells count="1">
    <mergeCell ref="G33:H33"/>
  </mergeCells>
  <printOptions gridLines="1"/>
  <pageMargins left="0.9448818897637796" right="0.5511811023622047" top="0.5905511811023623" bottom="0.7874015748031497" header="0.5118110236220472" footer="0.5118110236220472"/>
  <pageSetup horizontalDpi="300" verticalDpi="300" orientation="portrait" paperSize="9" r:id="rId2"/>
  <headerFooter alignWithMargins="0">
    <oddFooter xml:space="preserve">&amp;CFile: &amp;F     Sheet: &amp;A     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2"/>
  <sheetViews>
    <sheetView tabSelected="1" zoomScalePageLayoutView="0" workbookViewId="0" topLeftCell="A1">
      <selection activeCell="A14" sqref="A14"/>
    </sheetView>
  </sheetViews>
  <sheetFormatPr defaultColWidth="7.7109375" defaultRowHeight="12.75"/>
  <cols>
    <col min="1" max="16384" width="7.7109375" style="11" customWidth="1"/>
  </cols>
  <sheetData>
    <row r="1" spans="1:13" ht="12">
      <c r="A1" s="101" t="s">
        <v>19</v>
      </c>
      <c r="B1" s="2"/>
      <c r="C1" s="2"/>
      <c r="E1" s="1" t="s">
        <v>22</v>
      </c>
      <c r="F1" s="2"/>
      <c r="G1" s="2"/>
      <c r="H1" s="2"/>
      <c r="I1" s="2"/>
      <c r="J1" s="9"/>
      <c r="K1" s="9"/>
      <c r="L1" s="10"/>
      <c r="M1" s="10"/>
    </row>
    <row r="2" spans="1:13" ht="12">
      <c r="A2" s="1"/>
      <c r="B2" s="2"/>
      <c r="C2" s="2"/>
      <c r="D2" s="2"/>
      <c r="E2" s="2"/>
      <c r="F2" s="2"/>
      <c r="G2" s="2"/>
      <c r="H2" s="2"/>
      <c r="I2" s="2"/>
      <c r="J2" s="9"/>
      <c r="K2" s="9"/>
      <c r="L2" s="10"/>
      <c r="M2" s="10"/>
    </row>
    <row r="3" spans="1:13" ht="12">
      <c r="A3" s="1"/>
      <c r="B3" s="2"/>
      <c r="C3" s="2"/>
      <c r="D3" s="2"/>
      <c r="E3" s="2"/>
      <c r="F3" s="2"/>
      <c r="G3" s="2"/>
      <c r="H3" s="2"/>
      <c r="I3" s="2"/>
      <c r="J3" s="9"/>
      <c r="K3" s="9"/>
      <c r="L3" s="10"/>
      <c r="M3" s="10"/>
    </row>
    <row r="4" spans="1:13" ht="12.75" thickBot="1">
      <c r="A4" s="1"/>
      <c r="B4" s="2"/>
      <c r="C4" s="6"/>
      <c r="D4" s="7"/>
      <c r="E4" s="7"/>
      <c r="F4" s="7"/>
      <c r="G4" s="7"/>
      <c r="H4" s="8"/>
      <c r="I4" s="2"/>
      <c r="J4" s="9"/>
      <c r="K4" s="9"/>
      <c r="L4" s="10"/>
      <c r="M4" s="10"/>
    </row>
    <row r="5" spans="1:13" ht="12">
      <c r="A5" s="1"/>
      <c r="B5" s="2"/>
      <c r="C5" s="12"/>
      <c r="D5" s="68" t="s">
        <v>2</v>
      </c>
      <c r="E5" s="14"/>
      <c r="F5" s="15"/>
      <c r="G5" s="68" t="s">
        <v>3</v>
      </c>
      <c r="H5" s="17"/>
      <c r="I5" s="2"/>
      <c r="J5" s="9"/>
      <c r="K5" s="9"/>
      <c r="L5" s="10"/>
      <c r="M5" s="10"/>
    </row>
    <row r="6" spans="1:13" ht="12">
      <c r="A6" s="1"/>
      <c r="B6" s="2"/>
      <c r="C6" s="12"/>
      <c r="D6" s="18"/>
      <c r="E6" s="19" t="s">
        <v>82</v>
      </c>
      <c r="F6" s="20"/>
      <c r="G6" s="18"/>
      <c r="H6" s="17"/>
      <c r="I6" s="2"/>
      <c r="J6" s="9"/>
      <c r="K6" s="9"/>
      <c r="L6" s="10"/>
      <c r="M6" s="10"/>
    </row>
    <row r="7" spans="1:13" ht="12.75" thickBot="1">
      <c r="A7" s="1"/>
      <c r="B7" s="2"/>
      <c r="C7" s="12"/>
      <c r="D7" s="68" t="s">
        <v>4</v>
      </c>
      <c r="E7" s="21"/>
      <c r="F7" s="22"/>
      <c r="G7" s="68" t="s">
        <v>5</v>
      </c>
      <c r="H7" s="17"/>
      <c r="I7" s="18"/>
      <c r="J7" s="9"/>
      <c r="K7" s="9"/>
      <c r="L7" s="10"/>
      <c r="M7" s="10"/>
    </row>
    <row r="8" spans="1:13" ht="12">
      <c r="A8" s="1"/>
      <c r="B8" s="2"/>
      <c r="C8" s="23"/>
      <c r="D8" s="24"/>
      <c r="E8" s="24"/>
      <c r="F8" s="24"/>
      <c r="G8" s="24"/>
      <c r="H8" s="25"/>
      <c r="I8" s="2"/>
      <c r="J8" s="9"/>
      <c r="K8" s="9"/>
      <c r="L8" s="10"/>
      <c r="M8" s="10"/>
    </row>
    <row r="9" spans="1:13" ht="12">
      <c r="A9" s="1"/>
      <c r="B9" s="2"/>
      <c r="C9" s="2"/>
      <c r="D9" s="2"/>
      <c r="E9" s="2"/>
      <c r="F9" s="2"/>
      <c r="G9" s="2"/>
      <c r="H9" s="2"/>
      <c r="I9" s="2"/>
      <c r="J9" s="9"/>
      <c r="K9" s="9"/>
      <c r="L9" s="10"/>
      <c r="M9" s="10"/>
    </row>
    <row r="10" spans="1:13" ht="12.75" thickBot="1">
      <c r="A10" s="26"/>
      <c r="B10" s="26"/>
      <c r="C10" s="26"/>
      <c r="D10" s="26"/>
      <c r="E10" s="26"/>
      <c r="F10" s="26"/>
      <c r="G10" s="27"/>
      <c r="H10" s="26"/>
      <c r="I10" s="26"/>
      <c r="J10" s="26"/>
      <c r="K10" s="26"/>
      <c r="L10" s="10"/>
      <c r="M10" s="10"/>
    </row>
    <row r="11" spans="1:13" ht="12.75" thickTop="1">
      <c r="A11" s="28"/>
      <c r="B11" s="29" t="s">
        <v>84</v>
      </c>
      <c r="C11" s="30"/>
      <c r="D11" s="30"/>
      <c r="E11" s="30"/>
      <c r="F11" s="30"/>
      <c r="G11" s="30"/>
      <c r="H11" s="30"/>
      <c r="I11" s="31"/>
      <c r="J11" s="18"/>
      <c r="K11" s="18"/>
      <c r="L11" s="32" t="s">
        <v>83</v>
      </c>
      <c r="M11" s="33"/>
    </row>
    <row r="12" spans="1:13" s="2" customFormat="1" ht="12">
      <c r="A12" s="11"/>
      <c r="B12" s="29" t="s">
        <v>6</v>
      </c>
      <c r="C12" s="30"/>
      <c r="D12" s="30"/>
      <c r="E12" s="31"/>
      <c r="F12" s="29" t="s">
        <v>7</v>
      </c>
      <c r="G12" s="69"/>
      <c r="H12" s="30"/>
      <c r="I12" s="31"/>
      <c r="J12" s="18"/>
      <c r="K12" s="18"/>
      <c r="L12" s="111" t="s">
        <v>78</v>
      </c>
      <c r="M12" s="111"/>
    </row>
    <row r="13" spans="2:13" ht="12">
      <c r="B13" s="29" t="s">
        <v>4</v>
      </c>
      <c r="C13" s="70"/>
      <c r="D13" s="29" t="s">
        <v>3</v>
      </c>
      <c r="E13" s="70"/>
      <c r="F13" s="29" t="s">
        <v>5</v>
      </c>
      <c r="G13" s="70"/>
      <c r="H13" s="29" t="s">
        <v>2</v>
      </c>
      <c r="I13" s="70"/>
      <c r="J13" s="71"/>
      <c r="K13" s="72"/>
      <c r="L13" s="40" t="s">
        <v>79</v>
      </c>
      <c r="M13" s="40"/>
    </row>
    <row r="14" spans="1:13" ht="12">
      <c r="A14" s="11" t="s">
        <v>86</v>
      </c>
      <c r="B14" s="73"/>
      <c r="C14" s="107">
        <v>1</v>
      </c>
      <c r="D14" s="74"/>
      <c r="E14" s="110">
        <v>1</v>
      </c>
      <c r="F14" s="73"/>
      <c r="G14" s="107">
        <v>1</v>
      </c>
      <c r="H14" s="74"/>
      <c r="I14" s="110">
        <v>1</v>
      </c>
      <c r="L14" s="43" t="s">
        <v>80</v>
      </c>
      <c r="M14" s="43"/>
    </row>
    <row r="15" spans="1:13" ht="12">
      <c r="A15" s="11" t="s">
        <v>8</v>
      </c>
      <c r="B15" s="105">
        <v>1</v>
      </c>
      <c r="C15" s="75"/>
      <c r="D15" s="108">
        <v>1</v>
      </c>
      <c r="E15" s="75"/>
      <c r="F15" s="105">
        <v>1</v>
      </c>
      <c r="G15" s="75"/>
      <c r="H15" s="108">
        <v>1</v>
      </c>
      <c r="I15" s="75"/>
      <c r="J15" s="71"/>
      <c r="L15" s="46" t="s">
        <v>81</v>
      </c>
      <c r="M15" s="46"/>
    </row>
    <row r="16" spans="1:13" ht="12">
      <c r="A16" s="11" t="s">
        <v>9</v>
      </c>
      <c r="B16" s="105">
        <v>1</v>
      </c>
      <c r="C16" s="75"/>
      <c r="D16" s="108">
        <v>1</v>
      </c>
      <c r="E16" s="75"/>
      <c r="F16" s="105">
        <v>1</v>
      </c>
      <c r="G16" s="75"/>
      <c r="H16" s="108">
        <v>1</v>
      </c>
      <c r="I16" s="75"/>
      <c r="L16" s="135"/>
      <c r="M16" s="135"/>
    </row>
    <row r="17" spans="1:11" ht="12">
      <c r="A17" s="11" t="s">
        <v>10</v>
      </c>
      <c r="B17" s="106">
        <v>1</v>
      </c>
      <c r="C17" s="76"/>
      <c r="D17" s="109">
        <v>1</v>
      </c>
      <c r="E17" s="76"/>
      <c r="F17" s="106">
        <v>1</v>
      </c>
      <c r="G17" s="76"/>
      <c r="H17" s="109">
        <v>1</v>
      </c>
      <c r="I17" s="76"/>
      <c r="K17" s="77"/>
    </row>
    <row r="18" spans="1:11" ht="12.75" thickBot="1">
      <c r="A18" s="26"/>
      <c r="B18" s="26"/>
      <c r="C18" s="26"/>
      <c r="D18" s="26"/>
      <c r="E18" s="26"/>
      <c r="F18" s="26"/>
      <c r="G18" s="26"/>
      <c r="H18" s="27"/>
      <c r="I18" s="26"/>
      <c r="J18" s="26"/>
      <c r="K18" s="26"/>
    </row>
    <row r="19" spans="1:18" ht="12.75" thickTop="1">
      <c r="A19" s="28"/>
      <c r="B19" s="29" t="s">
        <v>42</v>
      </c>
      <c r="C19" s="30"/>
      <c r="D19" s="30"/>
      <c r="E19" s="30"/>
      <c r="F19" s="30"/>
      <c r="G19" s="30"/>
      <c r="H19" s="30"/>
      <c r="I19" s="31"/>
      <c r="J19" s="18"/>
      <c r="K19" s="18"/>
      <c r="R19" s="71"/>
    </row>
    <row r="20" spans="1:18" s="2" customFormat="1" ht="12">
      <c r="A20" s="11"/>
      <c r="B20" s="29" t="s">
        <v>6</v>
      </c>
      <c r="C20" s="30"/>
      <c r="D20" s="30"/>
      <c r="E20" s="31"/>
      <c r="F20" s="29" t="s">
        <v>7</v>
      </c>
      <c r="G20" s="69"/>
      <c r="H20" s="78"/>
      <c r="I20" s="31"/>
      <c r="J20" s="18"/>
      <c r="K20" s="18"/>
      <c r="R20" s="18"/>
    </row>
    <row r="21" spans="2:11" ht="12">
      <c r="B21" s="29" t="s">
        <v>4</v>
      </c>
      <c r="C21" s="70"/>
      <c r="D21" s="29" t="s">
        <v>3</v>
      </c>
      <c r="E21" s="70"/>
      <c r="F21" s="29" t="s">
        <v>5</v>
      </c>
      <c r="G21" s="70"/>
      <c r="H21" s="29" t="s">
        <v>2</v>
      </c>
      <c r="I21" s="70"/>
      <c r="J21" s="71"/>
      <c r="K21" s="72" t="s">
        <v>11</v>
      </c>
    </row>
    <row r="22" spans="1:11" ht="12">
      <c r="A22" s="11" t="s">
        <v>86</v>
      </c>
      <c r="B22" s="79"/>
      <c r="C22" s="114">
        <v>2</v>
      </c>
      <c r="D22" s="79"/>
      <c r="E22" s="114">
        <v>2</v>
      </c>
      <c r="F22" s="79"/>
      <c r="G22" s="114">
        <v>3</v>
      </c>
      <c r="H22" s="79"/>
      <c r="I22" s="114">
        <v>3</v>
      </c>
      <c r="K22" s="11">
        <f>C22+E22-G22-I22</f>
        <v>-2</v>
      </c>
    </row>
    <row r="23" spans="1:11" ht="12">
      <c r="A23" s="11" t="s">
        <v>8</v>
      </c>
      <c r="B23" s="112">
        <v>0.2</v>
      </c>
      <c r="C23" s="80">
        <f>B23*C22</f>
        <v>0.4</v>
      </c>
      <c r="D23" s="112">
        <v>0.2</v>
      </c>
      <c r="E23" s="80">
        <f>D23*E22</f>
        <v>0.4</v>
      </c>
      <c r="F23" s="112">
        <v>0.3</v>
      </c>
      <c r="G23" s="80">
        <f>F23*G22</f>
        <v>0.8999999999999999</v>
      </c>
      <c r="H23" s="112">
        <v>0.3</v>
      </c>
      <c r="I23" s="80">
        <f>H23*I22</f>
        <v>0.8999999999999999</v>
      </c>
      <c r="K23" s="11">
        <f>C23+E23-G23-I23</f>
        <v>-0.9999999999999998</v>
      </c>
    </row>
    <row r="24" spans="1:11" ht="12">
      <c r="A24" s="11" t="s">
        <v>9</v>
      </c>
      <c r="B24" s="112">
        <v>0.2</v>
      </c>
      <c r="C24" s="80">
        <f>B24*C22</f>
        <v>0.4</v>
      </c>
      <c r="D24" s="112">
        <v>0.2</v>
      </c>
      <c r="E24" s="80">
        <f>D24*E22</f>
        <v>0.4</v>
      </c>
      <c r="F24" s="112">
        <v>0.3</v>
      </c>
      <c r="G24" s="80">
        <f>F24*G22</f>
        <v>0.8999999999999999</v>
      </c>
      <c r="H24" s="112">
        <v>0.3</v>
      </c>
      <c r="I24" s="80">
        <f>H24*I22</f>
        <v>0.8999999999999999</v>
      </c>
      <c r="K24" s="11">
        <f>C24+E24-G24-I24</f>
        <v>-0.9999999999999998</v>
      </c>
    </row>
    <row r="25" spans="1:11" ht="12">
      <c r="A25" s="11" t="s">
        <v>10</v>
      </c>
      <c r="B25" s="113">
        <v>0.2</v>
      </c>
      <c r="C25" s="81">
        <f>B25*C22</f>
        <v>0.4</v>
      </c>
      <c r="D25" s="113">
        <v>0.2</v>
      </c>
      <c r="E25" s="81">
        <f>D25*E22</f>
        <v>0.4</v>
      </c>
      <c r="F25" s="113">
        <v>0.3</v>
      </c>
      <c r="G25" s="81">
        <f>F25*G22</f>
        <v>0.8999999999999999</v>
      </c>
      <c r="H25" s="113">
        <v>0.3</v>
      </c>
      <c r="I25" s="81">
        <f>H25*I22</f>
        <v>0.8999999999999999</v>
      </c>
      <c r="K25" s="77">
        <f>C25+E25-G25-I25</f>
        <v>-0.9999999999999998</v>
      </c>
    </row>
    <row r="26" spans="1:18" ht="12">
      <c r="A26" s="11" t="s">
        <v>12</v>
      </c>
      <c r="B26" s="71">
        <f>SUM(B23:B25)</f>
        <v>0.6000000000000001</v>
      </c>
      <c r="C26" s="71"/>
      <c r="D26" s="71">
        <f>SUM(D23:D25)</f>
        <v>0.6000000000000001</v>
      </c>
      <c r="E26" s="71"/>
      <c r="F26" s="71">
        <f>SUM(F23:F25)</f>
        <v>0.8999999999999999</v>
      </c>
      <c r="G26" s="82"/>
      <c r="H26" s="71">
        <f>SUM(H23:H25)</f>
        <v>0.8999999999999999</v>
      </c>
      <c r="I26" s="71"/>
      <c r="M26" s="71"/>
      <c r="N26" s="71"/>
      <c r="O26" s="71"/>
      <c r="P26" s="71"/>
      <c r="Q26" s="71"/>
      <c r="R26" s="71"/>
    </row>
    <row r="27" spans="1:18" ht="12.75" thickBot="1">
      <c r="A27" s="26"/>
      <c r="B27" s="26"/>
      <c r="C27" s="26"/>
      <c r="D27" s="26"/>
      <c r="E27" s="26"/>
      <c r="F27" s="26"/>
      <c r="G27" s="27"/>
      <c r="H27" s="26"/>
      <c r="I27" s="26"/>
      <c r="J27" s="26"/>
      <c r="K27" s="26"/>
      <c r="M27" s="71"/>
      <c r="N27" s="71"/>
      <c r="O27" s="71"/>
      <c r="P27" s="71"/>
      <c r="Q27" s="71"/>
      <c r="R27" s="71"/>
    </row>
    <row r="28" spans="1:18" ht="12.75" thickTop="1">
      <c r="A28" s="52"/>
      <c r="B28" s="29" t="s">
        <v>79</v>
      </c>
      <c r="C28" s="30"/>
      <c r="D28" s="30"/>
      <c r="E28" s="30"/>
      <c r="F28" s="30"/>
      <c r="G28" s="30"/>
      <c r="H28" s="30"/>
      <c r="I28" s="31"/>
      <c r="J28" s="18"/>
      <c r="K28" s="18"/>
      <c r="M28" s="71"/>
      <c r="N28" s="150" t="s">
        <v>44</v>
      </c>
      <c r="O28" s="151"/>
      <c r="P28" s="151"/>
      <c r="Q28" s="152"/>
      <c r="R28" s="71"/>
    </row>
    <row r="29" spans="1:18" s="2" customFormat="1" ht="12">
      <c r="A29" s="11"/>
      <c r="B29" s="29" t="s">
        <v>6</v>
      </c>
      <c r="C29" s="30"/>
      <c r="D29" s="30"/>
      <c r="E29" s="31"/>
      <c r="F29" s="29" t="s">
        <v>7</v>
      </c>
      <c r="G29" s="69"/>
      <c r="H29" s="30"/>
      <c r="I29" s="31"/>
      <c r="J29" s="18"/>
      <c r="K29" s="18"/>
      <c r="M29" s="18"/>
      <c r="N29" s="153" t="s">
        <v>89</v>
      </c>
      <c r="O29" s="154"/>
      <c r="P29" s="154"/>
      <c r="Q29" s="155"/>
      <c r="R29" s="18"/>
    </row>
    <row r="30" spans="2:18" ht="12">
      <c r="B30" s="29" t="s">
        <v>4</v>
      </c>
      <c r="C30" s="70"/>
      <c r="D30" s="29" t="s">
        <v>3</v>
      </c>
      <c r="E30" s="70"/>
      <c r="F30" s="29" t="s">
        <v>5</v>
      </c>
      <c r="G30" s="70"/>
      <c r="H30" s="29" t="s">
        <v>2</v>
      </c>
      <c r="I30" s="70"/>
      <c r="J30" s="83"/>
      <c r="K30" s="72" t="s">
        <v>11</v>
      </c>
      <c r="M30" s="71"/>
      <c r="N30" s="129" t="s">
        <v>4</v>
      </c>
      <c r="O30" s="122" t="s">
        <v>3</v>
      </c>
      <c r="P30" s="122" t="s">
        <v>5</v>
      </c>
      <c r="Q30" s="130" t="s">
        <v>2</v>
      </c>
      <c r="R30" s="71"/>
    </row>
    <row r="31" spans="1:18" ht="12">
      <c r="A31" s="11" t="s">
        <v>86</v>
      </c>
      <c r="B31" s="79"/>
      <c r="C31" s="84">
        <f>N31</f>
        <v>1.1</v>
      </c>
      <c r="D31" s="137"/>
      <c r="E31" s="84">
        <f>O31</f>
        <v>2.2</v>
      </c>
      <c r="F31" s="79"/>
      <c r="G31" s="84">
        <f>P31</f>
        <v>3.3</v>
      </c>
      <c r="H31" s="137"/>
      <c r="I31" s="84">
        <f>Q31</f>
        <v>4.4</v>
      </c>
      <c r="K31" s="85">
        <f>C31+E31-G31-I31</f>
        <v>-4.4</v>
      </c>
      <c r="M31" s="71"/>
      <c r="N31" s="127">
        <v>1.1</v>
      </c>
      <c r="O31" s="128">
        <v>2.2</v>
      </c>
      <c r="P31" s="128">
        <v>3.3</v>
      </c>
      <c r="Q31" s="114">
        <v>4.4</v>
      </c>
      <c r="R31" s="71"/>
    </row>
    <row r="32" spans="1:18" ht="12">
      <c r="A32" s="11" t="s">
        <v>8</v>
      </c>
      <c r="B32" s="86">
        <f>N32</f>
        <v>0.11</v>
      </c>
      <c r="C32" s="80">
        <f>B32*C31</f>
        <v>0.12100000000000001</v>
      </c>
      <c r="D32" s="87">
        <f>O32</f>
        <v>0.22</v>
      </c>
      <c r="E32" s="80">
        <f>D32*E31</f>
        <v>0.48400000000000004</v>
      </c>
      <c r="F32" s="86">
        <f>P32</f>
        <v>0.33</v>
      </c>
      <c r="G32" s="80">
        <f>F32*G31</f>
        <v>1.089</v>
      </c>
      <c r="H32" s="87">
        <f>Q32</f>
        <v>0.44</v>
      </c>
      <c r="I32" s="80">
        <f>H32*I31</f>
        <v>1.9360000000000002</v>
      </c>
      <c r="K32" s="85">
        <f>C32+E32-G32-I32</f>
        <v>-2.42</v>
      </c>
      <c r="M32" s="71"/>
      <c r="N32" s="112">
        <v>0.11</v>
      </c>
      <c r="O32" s="123">
        <v>0.22</v>
      </c>
      <c r="P32" s="123">
        <v>0.33</v>
      </c>
      <c r="Q32" s="124">
        <v>0.44</v>
      </c>
      <c r="R32" s="71"/>
    </row>
    <row r="33" spans="1:18" ht="12">
      <c r="A33" s="11" t="s">
        <v>9</v>
      </c>
      <c r="B33" s="86">
        <f>N33</f>
        <v>0.22</v>
      </c>
      <c r="C33" s="80">
        <f>B33*C31</f>
        <v>0.24200000000000002</v>
      </c>
      <c r="D33" s="87">
        <f>O33</f>
        <v>0.33</v>
      </c>
      <c r="E33" s="80">
        <f>D33*E31</f>
        <v>0.7260000000000001</v>
      </c>
      <c r="F33" s="86">
        <f>P33</f>
        <v>0.44</v>
      </c>
      <c r="G33" s="80">
        <f>F33*G31</f>
        <v>1.452</v>
      </c>
      <c r="H33" s="87">
        <f>Q33</f>
        <v>0.55</v>
      </c>
      <c r="I33" s="80">
        <f>H33*I31</f>
        <v>2.4200000000000004</v>
      </c>
      <c r="K33" s="85">
        <f>C33+E33-G33-I33</f>
        <v>-2.9040000000000004</v>
      </c>
      <c r="M33" s="71"/>
      <c r="N33" s="112">
        <v>0.22</v>
      </c>
      <c r="O33" s="123">
        <v>0.33</v>
      </c>
      <c r="P33" s="123">
        <v>0.44</v>
      </c>
      <c r="Q33" s="124">
        <v>0.55</v>
      </c>
      <c r="R33" s="71"/>
    </row>
    <row r="34" spans="1:18" ht="12">
      <c r="A34" s="11" t="s">
        <v>10</v>
      </c>
      <c r="B34" s="138">
        <f>N34</f>
        <v>0.33</v>
      </c>
      <c r="C34" s="81">
        <f>B34*C31</f>
        <v>0.36300000000000004</v>
      </c>
      <c r="D34" s="139">
        <f>O34</f>
        <v>0.44</v>
      </c>
      <c r="E34" s="81">
        <f>D34*E31</f>
        <v>0.9680000000000001</v>
      </c>
      <c r="F34" s="138">
        <f>P34</f>
        <v>0.55</v>
      </c>
      <c r="G34" s="81">
        <f>F34*G31</f>
        <v>1.815</v>
      </c>
      <c r="H34" s="139">
        <f>Q34</f>
        <v>0.66</v>
      </c>
      <c r="I34" s="81">
        <f>H34*I31</f>
        <v>2.9040000000000004</v>
      </c>
      <c r="K34" s="85">
        <f>C34+E34-G34-I34</f>
        <v>-3.388</v>
      </c>
      <c r="M34" s="71"/>
      <c r="N34" s="113">
        <v>0.33</v>
      </c>
      <c r="O34" s="125">
        <v>0.44</v>
      </c>
      <c r="P34" s="125">
        <v>0.55</v>
      </c>
      <c r="Q34" s="126">
        <v>0.66</v>
      </c>
      <c r="R34" s="71"/>
    </row>
    <row r="35" spans="1:18" ht="12">
      <c r="A35" s="11" t="s">
        <v>12</v>
      </c>
      <c r="B35" s="88">
        <f>SUM(B32:B34)</f>
        <v>0.66</v>
      </c>
      <c r="C35" s="71"/>
      <c r="D35" s="88">
        <f>SUM(D32:D34)</f>
        <v>0.99</v>
      </c>
      <c r="E35" s="71"/>
      <c r="F35" s="88">
        <f>SUM(F32:F34)</f>
        <v>1.32</v>
      </c>
      <c r="G35" s="71"/>
      <c r="H35" s="88">
        <f>SUM(H32:H34)</f>
        <v>1.65</v>
      </c>
      <c r="I35" s="71"/>
      <c r="M35" s="71"/>
      <c r="N35" s="71"/>
      <c r="O35" s="71"/>
      <c r="P35" s="71"/>
      <c r="Q35" s="71"/>
      <c r="R35" s="71"/>
    </row>
    <row r="36" spans="1:18" ht="12.75" thickBo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M36" s="71"/>
      <c r="N36" s="71"/>
      <c r="O36" s="71"/>
      <c r="P36" s="71"/>
      <c r="Q36" s="71"/>
      <c r="R36" s="71"/>
    </row>
    <row r="37" spans="1:18" ht="12.75" thickTop="1">
      <c r="A37" s="52"/>
      <c r="B37" s="29" t="s">
        <v>85</v>
      </c>
      <c r="C37" s="30"/>
      <c r="D37" s="30"/>
      <c r="E37" s="30"/>
      <c r="F37" s="30"/>
      <c r="G37" s="30"/>
      <c r="H37" s="30"/>
      <c r="I37" s="31"/>
      <c r="J37" s="18"/>
      <c r="K37" s="18"/>
      <c r="M37" s="71"/>
      <c r="N37" s="71"/>
      <c r="O37" s="71"/>
      <c r="P37" s="71"/>
      <c r="Q37" s="71"/>
      <c r="R37" s="71"/>
    </row>
    <row r="38" spans="1:18" s="2" customFormat="1" ht="12">
      <c r="A38" s="11"/>
      <c r="B38" s="29" t="s">
        <v>6</v>
      </c>
      <c r="C38" s="30"/>
      <c r="D38" s="30"/>
      <c r="E38" s="31"/>
      <c r="F38" s="29" t="s">
        <v>7</v>
      </c>
      <c r="G38" s="69"/>
      <c r="H38" s="30"/>
      <c r="I38" s="31"/>
      <c r="J38" s="18"/>
      <c r="K38" s="18"/>
      <c r="M38" s="18"/>
      <c r="N38" s="18"/>
      <c r="O38" s="18"/>
      <c r="P38" s="18"/>
      <c r="Q38" s="18"/>
      <c r="R38" s="18"/>
    </row>
    <row r="39" spans="2:18" ht="12">
      <c r="B39" s="29" t="s">
        <v>4</v>
      </c>
      <c r="C39" s="70"/>
      <c r="D39" s="29" t="s">
        <v>3</v>
      </c>
      <c r="E39" s="70"/>
      <c r="F39" s="29" t="s">
        <v>5</v>
      </c>
      <c r="G39" s="70"/>
      <c r="H39" s="29" t="s">
        <v>2</v>
      </c>
      <c r="I39" s="70"/>
      <c r="M39" s="71"/>
      <c r="N39" s="71"/>
      <c r="O39" s="71"/>
      <c r="P39" s="71"/>
      <c r="Q39" s="71"/>
      <c r="R39" s="71"/>
    </row>
    <row r="40" spans="1:9" ht="12">
      <c r="A40" s="11" t="s">
        <v>86</v>
      </c>
      <c r="B40" s="79"/>
      <c r="C40" s="89">
        <f>(C22-C31)/C22</f>
        <v>0.44999999999999996</v>
      </c>
      <c r="D40" s="71"/>
      <c r="E40" s="80">
        <f>(E22-E31)/E22</f>
        <v>-0.10000000000000009</v>
      </c>
      <c r="F40" s="79"/>
      <c r="G40" s="89">
        <f>(G22-G31)/G22</f>
        <v>-0.09999999999999994</v>
      </c>
      <c r="H40" s="71"/>
      <c r="I40" s="80">
        <f>(I22-I31)/I22</f>
        <v>-0.4666666666666668</v>
      </c>
    </row>
    <row r="41" spans="1:9" ht="12">
      <c r="A41" s="11" t="s">
        <v>8</v>
      </c>
      <c r="B41" s="90">
        <f>(B23-B32)/B23</f>
        <v>0.45</v>
      </c>
      <c r="C41" s="80"/>
      <c r="D41" s="71">
        <f>(D23-D32)/D23</f>
        <v>-0.09999999999999995</v>
      </c>
      <c r="E41" s="80"/>
      <c r="F41" s="90">
        <f>(F23-F32)/F23</f>
        <v>-0.10000000000000009</v>
      </c>
      <c r="G41" s="80"/>
      <c r="H41" s="71">
        <f>(H23-H32)/H23</f>
        <v>-0.46666666666666673</v>
      </c>
      <c r="I41" s="80"/>
    </row>
    <row r="42" spans="1:9" ht="12">
      <c r="A42" s="11" t="s">
        <v>9</v>
      </c>
      <c r="B42" s="90">
        <f>(B24-B33)/B24</f>
        <v>-0.09999999999999995</v>
      </c>
      <c r="C42" s="80"/>
      <c r="D42" s="71">
        <f>(D24-D33)/D24</f>
        <v>-0.65</v>
      </c>
      <c r="E42" s="80"/>
      <c r="F42" s="90">
        <f>(F24-F33)/F24</f>
        <v>-0.46666666666666673</v>
      </c>
      <c r="G42" s="80"/>
      <c r="H42" s="71">
        <f>(H24-H33)/H24</f>
        <v>-0.8333333333333336</v>
      </c>
      <c r="I42" s="80"/>
    </row>
    <row r="43" spans="1:9" ht="12">
      <c r="A43" s="11" t="s">
        <v>10</v>
      </c>
      <c r="B43" s="91">
        <f>(B25-B34)/B25</f>
        <v>-0.65</v>
      </c>
      <c r="C43" s="81"/>
      <c r="D43" s="92">
        <f>(D25-D34)/D25</f>
        <v>-1.2</v>
      </c>
      <c r="E43" s="81"/>
      <c r="F43" s="91">
        <f>(F25-F34)/F25</f>
        <v>-0.8333333333333336</v>
      </c>
      <c r="G43" s="81"/>
      <c r="H43" s="92">
        <f>(H25-H34)/H25</f>
        <v>-1.2000000000000002</v>
      </c>
      <c r="I43" s="81"/>
    </row>
    <row r="44" spans="1:11" ht="12.75" thickBo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2.75" thickTop="1">
      <c r="A45" s="52"/>
      <c r="B45" s="29" t="s">
        <v>88</v>
      </c>
      <c r="C45" s="30"/>
      <c r="D45" s="30"/>
      <c r="E45" s="30"/>
      <c r="F45" s="30"/>
      <c r="G45" s="30"/>
      <c r="H45" s="30"/>
      <c r="I45" s="31"/>
      <c r="J45" s="18"/>
      <c r="K45" s="18"/>
    </row>
    <row r="46" spans="1:11" s="2" customFormat="1" ht="12">
      <c r="A46" s="11"/>
      <c r="B46" s="29" t="s">
        <v>6</v>
      </c>
      <c r="C46" s="30"/>
      <c r="D46" s="30"/>
      <c r="E46" s="31"/>
      <c r="F46" s="29" t="s">
        <v>7</v>
      </c>
      <c r="G46" s="69"/>
      <c r="H46" s="30"/>
      <c r="I46" s="31"/>
      <c r="J46" s="18"/>
      <c r="K46" s="18"/>
    </row>
    <row r="47" spans="2:9" ht="12">
      <c r="B47" s="29" t="s">
        <v>4</v>
      </c>
      <c r="C47" s="70"/>
      <c r="D47" s="29" t="s">
        <v>3</v>
      </c>
      <c r="E47" s="70"/>
      <c r="F47" s="29" t="s">
        <v>5</v>
      </c>
      <c r="G47" s="70"/>
      <c r="H47" s="29" t="s">
        <v>2</v>
      </c>
      <c r="I47" s="70"/>
    </row>
    <row r="48" spans="1:9" ht="12">
      <c r="A48" s="11" t="s">
        <v>86</v>
      </c>
      <c r="B48" s="79"/>
      <c r="C48" s="89">
        <f>C14*C40^2</f>
        <v>0.20249999999999996</v>
      </c>
      <c r="D48" s="79"/>
      <c r="E48" s="89">
        <f>E14*E40^2</f>
        <v>0.010000000000000018</v>
      </c>
      <c r="F48" s="79"/>
      <c r="G48" s="89">
        <f>G14*G40^2</f>
        <v>0.009999999999999988</v>
      </c>
      <c r="H48" s="79"/>
      <c r="I48" s="89">
        <f>I14*I40^2</f>
        <v>0.21777777777777788</v>
      </c>
    </row>
    <row r="49" spans="1:9" ht="12">
      <c r="A49" s="11" t="s">
        <v>8</v>
      </c>
      <c r="B49" s="90">
        <f>B15*B41^2</f>
        <v>0.2025</v>
      </c>
      <c r="C49" s="80"/>
      <c r="D49" s="90">
        <f>D15*D41^2</f>
        <v>0.00999999999999999</v>
      </c>
      <c r="E49" s="80"/>
      <c r="F49" s="90">
        <f>F15*F41^2</f>
        <v>0.010000000000000018</v>
      </c>
      <c r="G49" s="80"/>
      <c r="H49" s="90">
        <f>H15*H41^2</f>
        <v>0.21777777777777785</v>
      </c>
      <c r="I49" s="80"/>
    </row>
    <row r="50" spans="1:11" ht="12">
      <c r="A50" s="11" t="s">
        <v>9</v>
      </c>
      <c r="B50" s="90">
        <f>B16*B42^2</f>
        <v>0.00999999999999999</v>
      </c>
      <c r="C50" s="80"/>
      <c r="D50" s="90">
        <f>D16*D42^2</f>
        <v>0.42250000000000004</v>
      </c>
      <c r="E50" s="80"/>
      <c r="F50" s="90">
        <f>F16*F42^2</f>
        <v>0.21777777777777785</v>
      </c>
      <c r="G50" s="80"/>
      <c r="H50" s="90">
        <f>H16*H42^2</f>
        <v>0.6944444444444449</v>
      </c>
      <c r="I50" s="80"/>
      <c r="K50" s="83" t="s">
        <v>87</v>
      </c>
    </row>
    <row r="51" spans="1:11" ht="12">
      <c r="A51" s="11" t="s">
        <v>10</v>
      </c>
      <c r="B51" s="91">
        <f>B17*B43^2</f>
        <v>0.42250000000000004</v>
      </c>
      <c r="C51" s="81"/>
      <c r="D51" s="91">
        <f>D17*D43^2</f>
        <v>1.44</v>
      </c>
      <c r="E51" s="81"/>
      <c r="F51" s="91">
        <f>F17*F43^2</f>
        <v>0.6944444444444449</v>
      </c>
      <c r="G51" s="81"/>
      <c r="H51" s="91">
        <f>H17*H43^2</f>
        <v>1.4400000000000004</v>
      </c>
      <c r="I51" s="81"/>
      <c r="K51" s="93">
        <f>SUM(B48:I51)</f>
        <v>6.222222222222223</v>
      </c>
    </row>
    <row r="52" spans="2:9" ht="12">
      <c r="B52" s="71"/>
      <c r="C52" s="71"/>
      <c r="D52" s="71"/>
      <c r="E52" s="71"/>
      <c r="F52" s="71"/>
      <c r="G52" s="71"/>
      <c r="H52" s="71"/>
      <c r="I52" s="71"/>
    </row>
  </sheetData>
  <sheetProtection sheet="1" objects="1" scenarios="1"/>
  <mergeCells count="2">
    <mergeCell ref="N28:Q28"/>
    <mergeCell ref="N29:Q29"/>
  </mergeCells>
  <printOptions gridLines="1"/>
  <pageMargins left="0.9448818897637796" right="0.5511811023622047" top="0.5905511811023623" bottom="0.7874015748031497" header="0.5118110236220472" footer="0.5118110236220472"/>
  <pageSetup horizontalDpi="300" verticalDpi="300" orientation="portrait" paperSize="9" r:id="rId3"/>
  <headerFooter alignWithMargins="0">
    <oddFooter xml:space="preserve">&amp;CFile: &amp;F     Sheet: &amp;A     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51"/>
  <sheetViews>
    <sheetView zoomScalePageLayoutView="0" workbookViewId="0" topLeftCell="A10">
      <selection activeCell="N28" sqref="N28:Q29"/>
    </sheetView>
  </sheetViews>
  <sheetFormatPr defaultColWidth="7.7109375" defaultRowHeight="12.75"/>
  <cols>
    <col min="1" max="16384" width="7.7109375" style="4" customWidth="1"/>
  </cols>
  <sheetData>
    <row r="1" spans="1:7" ht="12">
      <c r="A1" s="101" t="s">
        <v>19</v>
      </c>
      <c r="B1" s="2"/>
      <c r="C1" s="2"/>
      <c r="E1" s="1" t="s">
        <v>94</v>
      </c>
      <c r="F1" s="3"/>
      <c r="G1" s="3"/>
    </row>
    <row r="2" spans="1:7" ht="12">
      <c r="A2" s="5"/>
      <c r="E2" s="3"/>
      <c r="F2" s="3"/>
      <c r="G2" s="3"/>
    </row>
    <row r="3" spans="1:13" s="11" customFormat="1" ht="12.75" thickBot="1">
      <c r="A3" s="1"/>
      <c r="B3" s="2"/>
      <c r="C3" s="6"/>
      <c r="D3" s="7"/>
      <c r="E3" s="7"/>
      <c r="F3" s="7"/>
      <c r="G3" s="7"/>
      <c r="H3" s="8"/>
      <c r="I3" s="2"/>
      <c r="J3" s="9"/>
      <c r="K3" s="9"/>
      <c r="L3" s="10"/>
      <c r="M3" s="10"/>
    </row>
    <row r="4" spans="1:13" s="11" customFormat="1" ht="12">
      <c r="A4" s="1"/>
      <c r="B4" s="2"/>
      <c r="C4" s="12"/>
      <c r="D4" s="13" t="s">
        <v>90</v>
      </c>
      <c r="E4" s="14"/>
      <c r="F4" s="15"/>
      <c r="G4" s="16" t="s">
        <v>91</v>
      </c>
      <c r="H4" s="17"/>
      <c r="I4" s="2"/>
      <c r="J4" s="9"/>
      <c r="K4" s="9"/>
      <c r="L4" s="10"/>
      <c r="M4" s="10"/>
    </row>
    <row r="5" spans="1:13" s="11" customFormat="1" ht="12">
      <c r="A5" s="1"/>
      <c r="B5" s="2"/>
      <c r="C5" s="12"/>
      <c r="D5" s="18"/>
      <c r="E5" s="19" t="s">
        <v>82</v>
      </c>
      <c r="F5" s="20"/>
      <c r="G5" s="18"/>
      <c r="H5" s="17"/>
      <c r="I5" s="2"/>
      <c r="J5" s="9"/>
      <c r="K5" s="9"/>
      <c r="L5" s="10"/>
      <c r="M5" s="10"/>
    </row>
    <row r="6" spans="1:13" s="11" customFormat="1" ht="12.75" thickBot="1">
      <c r="A6" s="1"/>
      <c r="B6" s="2"/>
      <c r="C6" s="12"/>
      <c r="D6" s="13" t="s">
        <v>92</v>
      </c>
      <c r="E6" s="21"/>
      <c r="F6" s="22"/>
      <c r="G6" s="16" t="s">
        <v>93</v>
      </c>
      <c r="H6" s="17"/>
      <c r="I6" s="18"/>
      <c r="J6" s="9"/>
      <c r="K6" s="9"/>
      <c r="L6" s="10"/>
      <c r="M6" s="10"/>
    </row>
    <row r="7" spans="1:13" s="11" customFormat="1" ht="12">
      <c r="A7" s="1"/>
      <c r="B7" s="2"/>
      <c r="C7" s="23"/>
      <c r="D7" s="24"/>
      <c r="E7" s="24"/>
      <c r="F7" s="24"/>
      <c r="G7" s="24"/>
      <c r="H7" s="25"/>
      <c r="I7" s="2"/>
      <c r="J7" s="9"/>
      <c r="K7" s="9"/>
      <c r="L7" s="10"/>
      <c r="M7" s="10"/>
    </row>
    <row r="8" spans="1:13" s="11" customFormat="1" ht="12">
      <c r="A8" s="1"/>
      <c r="B8" s="2"/>
      <c r="C8" s="18"/>
      <c r="D8" s="18"/>
      <c r="E8" s="18"/>
      <c r="F8" s="18"/>
      <c r="G8" s="18"/>
      <c r="H8" s="18"/>
      <c r="I8" s="2"/>
      <c r="J8" s="9"/>
      <c r="K8" s="9"/>
      <c r="L8" s="10"/>
      <c r="M8" s="10"/>
    </row>
    <row r="9" spans="1:13" s="11" customFormat="1" ht="12">
      <c r="A9" s="1" t="s">
        <v>95</v>
      </c>
      <c r="B9" s="2"/>
      <c r="C9" s="18"/>
      <c r="D9" s="104">
        <v>20</v>
      </c>
      <c r="E9" s="18" t="s">
        <v>96</v>
      </c>
      <c r="F9" s="18"/>
      <c r="G9" s="18"/>
      <c r="H9" s="18"/>
      <c r="I9" s="2"/>
      <c r="J9" s="9"/>
      <c r="K9" s="9"/>
      <c r="L9" s="10"/>
      <c r="M9" s="10"/>
    </row>
    <row r="10" spans="1:13" s="11" customFormat="1" ht="12.75" thickBot="1">
      <c r="A10" s="26"/>
      <c r="B10" s="26"/>
      <c r="C10" s="26"/>
      <c r="D10" s="26"/>
      <c r="E10" s="26"/>
      <c r="F10" s="26"/>
      <c r="G10" s="27"/>
      <c r="H10" s="26"/>
      <c r="I10" s="26"/>
      <c r="J10" s="26"/>
      <c r="K10" s="26"/>
      <c r="L10" s="10"/>
      <c r="M10" s="10"/>
    </row>
    <row r="11" spans="1:13" s="11" customFormat="1" ht="12.75" thickTop="1">
      <c r="A11" s="28"/>
      <c r="B11" s="29" t="s">
        <v>84</v>
      </c>
      <c r="C11" s="30"/>
      <c r="D11" s="30"/>
      <c r="E11" s="30"/>
      <c r="F11" s="30"/>
      <c r="G11" s="30"/>
      <c r="H11" s="30"/>
      <c r="I11" s="31"/>
      <c r="J11" s="18"/>
      <c r="K11" s="18"/>
      <c r="L11" s="32" t="s">
        <v>83</v>
      </c>
      <c r="M11" s="33"/>
    </row>
    <row r="12" spans="2:13" ht="12">
      <c r="B12" s="34" t="s">
        <v>6</v>
      </c>
      <c r="C12" s="35"/>
      <c r="D12" s="35"/>
      <c r="E12" s="36"/>
      <c r="F12" s="34" t="s">
        <v>7</v>
      </c>
      <c r="G12" s="37"/>
      <c r="H12" s="35"/>
      <c r="I12" s="36"/>
      <c r="J12" s="28"/>
      <c r="K12" s="28"/>
      <c r="L12" s="111" t="s">
        <v>78</v>
      </c>
      <c r="M12" s="111"/>
    </row>
    <row r="13" spans="2:13" ht="12">
      <c r="B13" s="34" t="s">
        <v>92</v>
      </c>
      <c r="C13" s="38"/>
      <c r="D13" s="34" t="s">
        <v>91</v>
      </c>
      <c r="E13" s="38"/>
      <c r="F13" s="34" t="s">
        <v>93</v>
      </c>
      <c r="G13" s="38"/>
      <c r="H13" s="34" t="s">
        <v>90</v>
      </c>
      <c r="I13" s="38"/>
      <c r="K13" s="39"/>
      <c r="L13" s="40" t="s">
        <v>79</v>
      </c>
      <c r="M13" s="40"/>
    </row>
    <row r="14" spans="1:13" ht="12">
      <c r="A14" s="4" t="s">
        <v>86</v>
      </c>
      <c r="B14" s="41"/>
      <c r="C14" s="117">
        <v>1</v>
      </c>
      <c r="D14" s="41"/>
      <c r="E14" s="144">
        <v>1</v>
      </c>
      <c r="F14" s="41"/>
      <c r="G14" s="117">
        <v>1</v>
      </c>
      <c r="H14" s="143"/>
      <c r="I14" s="117">
        <v>1</v>
      </c>
      <c r="L14" s="43" t="s">
        <v>80</v>
      </c>
      <c r="M14" s="43"/>
    </row>
    <row r="15" spans="1:13" ht="12">
      <c r="A15" s="4" t="s">
        <v>13</v>
      </c>
      <c r="B15" s="116">
        <v>1</v>
      </c>
      <c r="C15" s="44"/>
      <c r="D15" s="45"/>
      <c r="E15" s="42"/>
      <c r="F15" s="116">
        <v>1</v>
      </c>
      <c r="G15" s="44"/>
      <c r="H15" s="118">
        <v>1</v>
      </c>
      <c r="I15" s="44"/>
      <c r="L15" s="46" t="s">
        <v>81</v>
      </c>
      <c r="M15" s="46"/>
    </row>
    <row r="16" spans="1:9" ht="12">
      <c r="A16" s="4" t="s">
        <v>14</v>
      </c>
      <c r="B16" s="45">
        <f>B15</f>
        <v>1</v>
      </c>
      <c r="C16" s="44"/>
      <c r="D16" s="45"/>
      <c r="E16" s="42"/>
      <c r="F16" s="45">
        <f>F15</f>
        <v>1</v>
      </c>
      <c r="G16" s="44"/>
      <c r="H16" s="42">
        <f>H15</f>
        <v>1</v>
      </c>
      <c r="I16" s="44"/>
    </row>
    <row r="17" spans="1:11" ht="12">
      <c r="A17" s="4" t="s">
        <v>15</v>
      </c>
      <c r="B17" s="48">
        <f>B15</f>
        <v>1</v>
      </c>
      <c r="C17" s="47"/>
      <c r="D17" s="48"/>
      <c r="E17" s="136"/>
      <c r="F17" s="48">
        <f>F15</f>
        <v>1</v>
      </c>
      <c r="G17" s="47"/>
      <c r="H17" s="136">
        <f>H15</f>
        <v>1</v>
      </c>
      <c r="I17" s="47"/>
      <c r="K17" s="49"/>
    </row>
    <row r="18" spans="1:11" ht="12.75" thickBot="1">
      <c r="A18" s="26"/>
      <c r="B18" s="26"/>
      <c r="C18" s="26"/>
      <c r="D18" s="26"/>
      <c r="E18" s="26"/>
      <c r="F18" s="26"/>
      <c r="G18" s="26"/>
      <c r="H18" s="27"/>
      <c r="I18" s="26"/>
      <c r="J18" s="26"/>
      <c r="K18" s="26"/>
    </row>
    <row r="19" spans="1:11" ht="12.75" thickTop="1">
      <c r="A19" s="28"/>
      <c r="B19" s="29" t="s">
        <v>42</v>
      </c>
      <c r="C19" s="30"/>
      <c r="D19" s="30"/>
      <c r="E19" s="30"/>
      <c r="F19" s="30"/>
      <c r="G19" s="30"/>
      <c r="H19" s="30"/>
      <c r="I19" s="31"/>
      <c r="J19" s="18"/>
      <c r="K19" s="18"/>
    </row>
    <row r="20" spans="2:11" ht="12">
      <c r="B20" s="34" t="s">
        <v>6</v>
      </c>
      <c r="C20" s="35"/>
      <c r="D20" s="35"/>
      <c r="E20" s="36"/>
      <c r="F20" s="34" t="s">
        <v>7</v>
      </c>
      <c r="G20" s="37"/>
      <c r="H20" s="35"/>
      <c r="I20" s="36"/>
      <c r="J20" s="28"/>
      <c r="K20" s="28"/>
    </row>
    <row r="21" spans="2:11" ht="12">
      <c r="B21" s="34" t="s">
        <v>92</v>
      </c>
      <c r="C21" s="38"/>
      <c r="D21" s="34" t="s">
        <v>91</v>
      </c>
      <c r="E21" s="38"/>
      <c r="F21" s="34" t="s">
        <v>93</v>
      </c>
      <c r="G21" s="38"/>
      <c r="H21" s="34" t="s">
        <v>90</v>
      </c>
      <c r="I21" s="38"/>
      <c r="K21" s="39" t="s">
        <v>11</v>
      </c>
    </row>
    <row r="22" spans="1:11" ht="12">
      <c r="A22" s="4" t="s">
        <v>86</v>
      </c>
      <c r="B22" s="51"/>
      <c r="C22" s="140">
        <v>2</v>
      </c>
      <c r="D22" s="51"/>
      <c r="E22" s="121">
        <v>2</v>
      </c>
      <c r="F22" s="51"/>
      <c r="G22" s="121">
        <v>3</v>
      </c>
      <c r="H22" s="141"/>
      <c r="I22" s="121">
        <v>3</v>
      </c>
      <c r="K22" s="4">
        <f>C22+E22-G22-I22</f>
        <v>-2</v>
      </c>
    </row>
    <row r="23" spans="1:11" ht="12">
      <c r="A23" s="4" t="s">
        <v>13</v>
      </c>
      <c r="B23" s="119">
        <v>0.2</v>
      </c>
      <c r="C23" s="52">
        <f>B23*C22</f>
        <v>0.4</v>
      </c>
      <c r="D23" s="50">
        <v>0</v>
      </c>
      <c r="E23" s="53">
        <f>D23*E22</f>
        <v>0</v>
      </c>
      <c r="F23" s="119">
        <v>0.3</v>
      </c>
      <c r="G23" s="53">
        <f>F23*G22</f>
        <v>0.8999999999999999</v>
      </c>
      <c r="H23" s="120">
        <v>0.3</v>
      </c>
      <c r="I23" s="53">
        <f>H23*I22</f>
        <v>0.8999999999999999</v>
      </c>
      <c r="K23" s="4">
        <f>C23+E23-G23-I23</f>
        <v>-1.4</v>
      </c>
    </row>
    <row r="24" spans="1:11" ht="12">
      <c r="A24" s="4" t="s">
        <v>14</v>
      </c>
      <c r="B24" s="50">
        <f>1-(1+p/(100-p))*B23</f>
        <v>0.75</v>
      </c>
      <c r="C24" s="52">
        <f>B24*C22</f>
        <v>1.5</v>
      </c>
      <c r="D24" s="50">
        <v>0</v>
      </c>
      <c r="E24" s="52">
        <f>D24*E22</f>
        <v>0</v>
      </c>
      <c r="F24" s="52">
        <f>1-F23-F25</f>
        <v>0.5219999999999999</v>
      </c>
      <c r="G24" s="52">
        <f>F24*G22</f>
        <v>1.5659999999999998</v>
      </c>
      <c r="H24" s="52">
        <f>1-H23-H25</f>
        <v>0.07099999999999995</v>
      </c>
      <c r="I24" s="53">
        <f>H24*I22</f>
        <v>0.21299999999999986</v>
      </c>
      <c r="K24" s="4">
        <f>C24+E24-G24-I24</f>
        <v>-0.2789999999999997</v>
      </c>
    </row>
    <row r="25" spans="1:11" ht="12">
      <c r="A25" s="4" t="s">
        <v>15</v>
      </c>
      <c r="B25" s="55">
        <f>1-B23-B24</f>
        <v>0.050000000000000044</v>
      </c>
      <c r="C25" s="54">
        <f>B25*C22</f>
        <v>0.10000000000000009</v>
      </c>
      <c r="D25" s="55">
        <v>1</v>
      </c>
      <c r="E25" s="54">
        <f>D25*E22</f>
        <v>2</v>
      </c>
      <c r="F25" s="142">
        <f>0.56*F23+0.01</f>
        <v>0.17800000000000002</v>
      </c>
      <c r="G25" s="54">
        <f>F25*G22</f>
        <v>0.534</v>
      </c>
      <c r="H25" s="142">
        <f>-1.17*H23+0.98</f>
        <v>0.629</v>
      </c>
      <c r="I25" s="56">
        <f>H25*I22</f>
        <v>1.887</v>
      </c>
      <c r="K25" s="49">
        <f>C25+E25-G25-I25</f>
        <v>-0.32099999999999995</v>
      </c>
    </row>
    <row r="26" spans="1:13" ht="12">
      <c r="A26" s="4" t="s">
        <v>12</v>
      </c>
      <c r="B26" s="52">
        <f>SUM(B23:B25)</f>
        <v>1</v>
      </c>
      <c r="C26" s="52"/>
      <c r="D26" s="52">
        <f>SUM(D23:D25)</f>
        <v>1</v>
      </c>
      <c r="E26" s="52"/>
      <c r="F26" s="52">
        <f>SUM(F23:F25)</f>
        <v>0.9999999999999999</v>
      </c>
      <c r="G26" s="57"/>
      <c r="H26" s="52">
        <f>SUM(H23:H25)</f>
        <v>1</v>
      </c>
      <c r="I26" s="52"/>
      <c r="M26" s="52"/>
    </row>
    <row r="27" spans="1:11" ht="12.75" thickBot="1">
      <c r="A27" s="26"/>
      <c r="B27" s="26"/>
      <c r="C27" s="26"/>
      <c r="D27" s="26"/>
      <c r="E27" s="26"/>
      <c r="F27" s="26"/>
      <c r="G27" s="27"/>
      <c r="H27" s="26"/>
      <c r="I27" s="26"/>
      <c r="J27" s="26"/>
      <c r="K27" s="26"/>
    </row>
    <row r="28" spans="1:17" ht="12.75" thickTop="1">
      <c r="A28" s="52"/>
      <c r="B28" s="29" t="s">
        <v>79</v>
      </c>
      <c r="C28" s="30"/>
      <c r="D28" s="30"/>
      <c r="E28" s="30"/>
      <c r="F28" s="30"/>
      <c r="G28" s="30"/>
      <c r="H28" s="30"/>
      <c r="I28" s="31"/>
      <c r="J28" s="18"/>
      <c r="K28" s="18"/>
      <c r="N28" s="150" t="s">
        <v>44</v>
      </c>
      <c r="O28" s="151"/>
      <c r="P28" s="151"/>
      <c r="Q28" s="152"/>
    </row>
    <row r="29" spans="2:17" ht="12">
      <c r="B29" s="34" t="s">
        <v>6</v>
      </c>
      <c r="C29" s="35"/>
      <c r="D29" s="35"/>
      <c r="E29" s="36"/>
      <c r="F29" s="34" t="s">
        <v>7</v>
      </c>
      <c r="G29" s="37"/>
      <c r="H29" s="35"/>
      <c r="I29" s="36"/>
      <c r="J29" s="28"/>
      <c r="K29" s="28"/>
      <c r="N29" s="153" t="s">
        <v>89</v>
      </c>
      <c r="O29" s="154"/>
      <c r="P29" s="154"/>
      <c r="Q29" s="155"/>
    </row>
    <row r="30" spans="2:17" ht="12">
      <c r="B30" s="34" t="s">
        <v>92</v>
      </c>
      <c r="C30" s="38"/>
      <c r="D30" s="34" t="s">
        <v>91</v>
      </c>
      <c r="E30" s="38"/>
      <c r="F30" s="34" t="s">
        <v>93</v>
      </c>
      <c r="G30" s="38"/>
      <c r="H30" s="34" t="s">
        <v>90</v>
      </c>
      <c r="I30" s="38"/>
      <c r="J30" s="58"/>
      <c r="K30" s="39" t="s">
        <v>11</v>
      </c>
      <c r="N30" s="34" t="s">
        <v>92</v>
      </c>
      <c r="O30" s="34" t="s">
        <v>91</v>
      </c>
      <c r="P30" s="34" t="s">
        <v>93</v>
      </c>
      <c r="Q30" s="34" t="s">
        <v>90</v>
      </c>
    </row>
    <row r="31" spans="1:17" ht="12">
      <c r="A31" s="4" t="s">
        <v>86</v>
      </c>
      <c r="B31" s="51"/>
      <c r="C31" s="145">
        <f>N31</f>
        <v>1.1</v>
      </c>
      <c r="D31" s="51"/>
      <c r="E31" s="60">
        <f>O31</f>
        <v>2.2</v>
      </c>
      <c r="F31" s="51"/>
      <c r="G31" s="145">
        <f>P31</f>
        <v>3.3</v>
      </c>
      <c r="H31" s="51"/>
      <c r="I31" s="60">
        <f>Q31</f>
        <v>4.4</v>
      </c>
      <c r="K31" s="61">
        <f>C31+E31-G31-I31</f>
        <v>-4.4</v>
      </c>
      <c r="N31" s="134">
        <v>1.1</v>
      </c>
      <c r="O31" s="134">
        <v>2.2</v>
      </c>
      <c r="P31" s="134">
        <v>3.3</v>
      </c>
      <c r="Q31" s="134">
        <v>4.4</v>
      </c>
    </row>
    <row r="32" spans="1:17" ht="12">
      <c r="A32" s="4" t="s">
        <v>13</v>
      </c>
      <c r="B32" s="62">
        <f>N32</f>
        <v>0.11</v>
      </c>
      <c r="C32" s="52">
        <f>B32*C31</f>
        <v>0.12100000000000001</v>
      </c>
      <c r="D32" s="50">
        <v>0</v>
      </c>
      <c r="E32" s="53">
        <f>D32*E31</f>
        <v>0</v>
      </c>
      <c r="F32" s="62">
        <f>P32</f>
        <v>0.33</v>
      </c>
      <c r="G32" s="52">
        <f>F32*G31</f>
        <v>1.089</v>
      </c>
      <c r="H32" s="62">
        <f>Q32</f>
        <v>0.44</v>
      </c>
      <c r="I32" s="53">
        <f>H32*I31</f>
        <v>1.9360000000000002</v>
      </c>
      <c r="K32" s="61">
        <f>C32+E32-G32-I32</f>
        <v>-2.904</v>
      </c>
      <c r="N32" s="115">
        <v>0.11</v>
      </c>
      <c r="O32" s="100"/>
      <c r="P32" s="115">
        <v>0.33</v>
      </c>
      <c r="Q32" s="115">
        <v>0.44</v>
      </c>
    </row>
    <row r="33" spans="1:17" ht="12">
      <c r="A33" s="4" t="s">
        <v>14</v>
      </c>
      <c r="B33" s="50">
        <f>1-(1+p/(100-p))*B32</f>
        <v>0.8625</v>
      </c>
      <c r="C33" s="52">
        <f>B33*C31</f>
        <v>0.9487500000000001</v>
      </c>
      <c r="D33" s="50">
        <v>0</v>
      </c>
      <c r="E33" s="53">
        <f>D33*E31</f>
        <v>0</v>
      </c>
      <c r="F33" s="50">
        <f>1-F32-F34</f>
        <v>0.4751999999999999</v>
      </c>
      <c r="G33" s="52">
        <f>F33*G31</f>
        <v>1.5681599999999996</v>
      </c>
      <c r="H33" s="50">
        <f>1-H32-H34</f>
        <v>0.0948</v>
      </c>
      <c r="I33" s="53">
        <f>H33*I31</f>
        <v>0.41712</v>
      </c>
      <c r="K33" s="61">
        <f>C33+E33-G33-I33</f>
        <v>-1.0365299999999995</v>
      </c>
      <c r="N33" s="100"/>
      <c r="O33" s="100"/>
      <c r="P33" s="100"/>
      <c r="Q33" s="100"/>
    </row>
    <row r="34" spans="1:17" ht="12">
      <c r="A34" s="4" t="s">
        <v>15</v>
      </c>
      <c r="B34" s="55">
        <f>1-B32-B33</f>
        <v>0.02749999999999997</v>
      </c>
      <c r="C34" s="54">
        <f>B34*C31</f>
        <v>0.030249999999999968</v>
      </c>
      <c r="D34" s="55">
        <v>1</v>
      </c>
      <c r="E34" s="56">
        <f>D34*E31</f>
        <v>2.2</v>
      </c>
      <c r="F34" s="146">
        <f>0.56*F32+0.01</f>
        <v>0.19480000000000003</v>
      </c>
      <c r="G34" s="54">
        <f>F34*G31</f>
        <v>0.6428400000000001</v>
      </c>
      <c r="H34" s="146">
        <f>-1.17*H32+0.98</f>
        <v>0.46520000000000006</v>
      </c>
      <c r="I34" s="56">
        <f>H34*I31</f>
        <v>2.0468800000000003</v>
      </c>
      <c r="K34" s="61">
        <f>C34+E34-G34-I34</f>
        <v>-0.45947000000000005</v>
      </c>
      <c r="M34" s="52"/>
      <c r="N34" s="132"/>
      <c r="O34" s="132"/>
      <c r="P34" s="132"/>
      <c r="Q34" s="132"/>
    </row>
    <row r="35" spans="1:17" ht="12">
      <c r="A35" s="4" t="s">
        <v>12</v>
      </c>
      <c r="B35" s="63">
        <f>SUM(B32:B34)</f>
        <v>1</v>
      </c>
      <c r="C35" s="52"/>
      <c r="D35" s="63">
        <f>SUM(D32:D34)</f>
        <v>1</v>
      </c>
      <c r="E35" s="52"/>
      <c r="F35" s="63">
        <f>SUM(F32:F34)</f>
        <v>1</v>
      </c>
      <c r="G35" s="52"/>
      <c r="H35" s="63">
        <f>SUM(H32:H34)</f>
        <v>1</v>
      </c>
      <c r="I35" s="52"/>
      <c r="N35" s="11"/>
      <c r="O35" s="11"/>
      <c r="P35" s="11"/>
      <c r="Q35" s="11"/>
    </row>
    <row r="36" spans="1:11" ht="12.75" thickBo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2.75" thickTop="1">
      <c r="A37" s="52"/>
      <c r="B37" s="29" t="s">
        <v>85</v>
      </c>
      <c r="C37" s="30"/>
      <c r="D37" s="30"/>
      <c r="E37" s="30"/>
      <c r="F37" s="30"/>
      <c r="G37" s="30"/>
      <c r="H37" s="30"/>
      <c r="I37" s="31"/>
      <c r="J37" s="18"/>
      <c r="K37" s="18"/>
    </row>
    <row r="38" spans="2:11" ht="12">
      <c r="B38" s="34" t="s">
        <v>6</v>
      </c>
      <c r="C38" s="35"/>
      <c r="D38" s="35"/>
      <c r="E38" s="36"/>
      <c r="F38" s="34" t="s">
        <v>7</v>
      </c>
      <c r="G38" s="37"/>
      <c r="H38" s="35"/>
      <c r="I38" s="36"/>
      <c r="J38" s="28"/>
      <c r="K38" s="28"/>
    </row>
    <row r="39" spans="2:9" ht="12">
      <c r="B39" s="34" t="s">
        <v>92</v>
      </c>
      <c r="C39" s="38"/>
      <c r="D39" s="34" t="s">
        <v>91</v>
      </c>
      <c r="E39" s="38"/>
      <c r="F39" s="34" t="s">
        <v>93</v>
      </c>
      <c r="G39" s="38"/>
      <c r="H39" s="34" t="s">
        <v>90</v>
      </c>
      <c r="I39" s="38"/>
    </row>
    <row r="40" spans="1:9" ht="12">
      <c r="A40" s="4" t="s">
        <v>86</v>
      </c>
      <c r="B40" s="51"/>
      <c r="C40" s="64">
        <f>(C22-C31)/C22</f>
        <v>0.44999999999999996</v>
      </c>
      <c r="D40" s="51"/>
      <c r="E40" s="64">
        <f>(E22-E31)/E22</f>
        <v>-0.10000000000000009</v>
      </c>
      <c r="F40" s="50"/>
      <c r="G40" s="52">
        <f>(G22-G31)/G22</f>
        <v>-0.09999999999999994</v>
      </c>
      <c r="H40" s="51"/>
      <c r="I40" s="64">
        <f>(I22-I31)/I22</f>
        <v>-0.4666666666666668</v>
      </c>
    </row>
    <row r="41" spans="1:9" ht="12">
      <c r="A41" s="4" t="s">
        <v>13</v>
      </c>
      <c r="B41" s="50">
        <f>(B23-B32)/B23</f>
        <v>0.45</v>
      </c>
      <c r="C41" s="53"/>
      <c r="D41" s="50"/>
      <c r="E41" s="53"/>
      <c r="F41" s="50">
        <f>(F23-F32)/F23</f>
        <v>-0.10000000000000009</v>
      </c>
      <c r="G41" s="52"/>
      <c r="H41" s="50">
        <f>(H23-H32)/H23</f>
        <v>-0.46666666666666673</v>
      </c>
      <c r="I41" s="53"/>
    </row>
    <row r="42" spans="1:9" ht="12">
      <c r="A42" s="4" t="s">
        <v>14</v>
      </c>
      <c r="B42" s="50">
        <f>(B24-B33)/B24</f>
        <v>-0.15000000000000005</v>
      </c>
      <c r="C42" s="53"/>
      <c r="D42" s="50"/>
      <c r="E42" s="53"/>
      <c r="F42" s="50">
        <f>(F24-F33)/F24</f>
        <v>0.08965517241379313</v>
      </c>
      <c r="G42" s="52"/>
      <c r="H42" s="50">
        <f>(H24-H33)/H24</f>
        <v>-0.33521126760563463</v>
      </c>
      <c r="I42" s="53"/>
    </row>
    <row r="43" spans="1:9" ht="12">
      <c r="A43" s="4" t="s">
        <v>15</v>
      </c>
      <c r="B43" s="55">
        <f>(B25-B34)/B25</f>
        <v>0.4500000000000011</v>
      </c>
      <c r="C43" s="56"/>
      <c r="D43" s="55"/>
      <c r="E43" s="56"/>
      <c r="F43" s="55">
        <f>(F25-F34)/F25</f>
        <v>-0.09438202247191016</v>
      </c>
      <c r="G43" s="54"/>
      <c r="H43" s="55">
        <f>(H25-H34)/H25</f>
        <v>0.2604133545310015</v>
      </c>
      <c r="I43" s="56"/>
    </row>
    <row r="44" spans="1:11" ht="12.75" thickBo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2" ht="12.75" thickTop="1">
      <c r="A45" s="52"/>
      <c r="B45" s="29" t="s">
        <v>88</v>
      </c>
      <c r="C45" s="30"/>
      <c r="D45" s="30"/>
      <c r="E45" s="30"/>
      <c r="F45" s="30"/>
      <c r="G45" s="30"/>
      <c r="H45" s="30"/>
      <c r="I45" s="31"/>
      <c r="J45" s="18"/>
      <c r="K45" s="18"/>
      <c r="L45" s="52"/>
    </row>
    <row r="46" spans="2:11" ht="12">
      <c r="B46" s="34" t="s">
        <v>6</v>
      </c>
      <c r="C46" s="35"/>
      <c r="D46" s="35"/>
      <c r="E46" s="36"/>
      <c r="F46" s="34" t="s">
        <v>7</v>
      </c>
      <c r="G46" s="37"/>
      <c r="H46" s="35"/>
      <c r="I46" s="36"/>
      <c r="J46" s="28"/>
      <c r="K46" s="28"/>
    </row>
    <row r="47" spans="2:9" ht="12">
      <c r="B47" s="34" t="s">
        <v>92</v>
      </c>
      <c r="C47" s="38"/>
      <c r="D47" s="34" t="s">
        <v>91</v>
      </c>
      <c r="E47" s="38"/>
      <c r="F47" s="34" t="s">
        <v>93</v>
      </c>
      <c r="G47" s="38"/>
      <c r="H47" s="34" t="s">
        <v>90</v>
      </c>
      <c r="I47" s="38"/>
    </row>
    <row r="48" spans="1:9" ht="12">
      <c r="A48" s="4" t="s">
        <v>86</v>
      </c>
      <c r="B48" s="51"/>
      <c r="C48" s="64">
        <f>C14*C40^2</f>
        <v>0.20249999999999996</v>
      </c>
      <c r="D48" s="51"/>
      <c r="E48" s="64">
        <f>E14*E40^2</f>
        <v>0.010000000000000018</v>
      </c>
      <c r="F48" s="51"/>
      <c r="G48" s="64">
        <f>G14*G40^2</f>
        <v>0.009999999999999988</v>
      </c>
      <c r="H48" s="51"/>
      <c r="I48" s="64">
        <f>I14*I40^2</f>
        <v>0.21777777777777788</v>
      </c>
    </row>
    <row r="49" spans="1:9" ht="12">
      <c r="A49" s="4" t="s">
        <v>13</v>
      </c>
      <c r="B49" s="50">
        <f>B15*B41^2</f>
        <v>0.2025</v>
      </c>
      <c r="C49" s="53"/>
      <c r="D49" s="50"/>
      <c r="E49" s="53"/>
      <c r="F49" s="50">
        <f>F15*F41^2</f>
        <v>0.010000000000000018</v>
      </c>
      <c r="G49" s="53"/>
      <c r="H49" s="50">
        <f>H15*H41^2</f>
        <v>0.21777777777777785</v>
      </c>
      <c r="I49" s="53"/>
    </row>
    <row r="50" spans="1:11" ht="12">
      <c r="A50" s="4" t="s">
        <v>14</v>
      </c>
      <c r="B50" s="50">
        <f>B16*B42^2</f>
        <v>0.022500000000000017</v>
      </c>
      <c r="C50" s="53"/>
      <c r="D50" s="50"/>
      <c r="E50" s="53"/>
      <c r="F50" s="50">
        <f>F16*F42^2</f>
        <v>0.008038049940546972</v>
      </c>
      <c r="G50" s="53"/>
      <c r="H50" s="50">
        <f>H16*H42^2</f>
        <v>0.1123665939297764</v>
      </c>
      <c r="I50" s="53"/>
      <c r="K50" s="58" t="s">
        <v>87</v>
      </c>
    </row>
    <row r="51" spans="1:11" ht="12">
      <c r="A51" s="4" t="s">
        <v>15</v>
      </c>
      <c r="B51" s="55">
        <f>B17*B43^2</f>
        <v>0.202500000000001</v>
      </c>
      <c r="C51" s="56"/>
      <c r="D51" s="55"/>
      <c r="E51" s="56"/>
      <c r="F51" s="55">
        <f>F17*F43^2</f>
        <v>0.008907966165888154</v>
      </c>
      <c r="G51" s="56"/>
      <c r="H51" s="55">
        <f>H17*H43^2</f>
        <v>0.06781511521808908</v>
      </c>
      <c r="I51" s="56"/>
      <c r="J51" s="10"/>
      <c r="K51" s="65">
        <f>SUM(B48:I51)</f>
        <v>1.2926832808098574</v>
      </c>
    </row>
  </sheetData>
  <sheetProtection sheet="1" objects="1" scenarios="1"/>
  <mergeCells count="2">
    <mergeCell ref="N28:Q28"/>
    <mergeCell ref="N29:Q29"/>
  </mergeCells>
  <printOptions gridLines="1"/>
  <pageMargins left="0.984251968503937" right="0.5905511811023623" top="0.5905511811023623" bottom="0.7874015748031497" header="0.5118110236220472" footer="0.5118110236220472"/>
  <pageSetup horizontalDpi="300" verticalDpi="300" orientation="portrait" paperSize="9" r:id="rId3"/>
  <headerFooter alignWithMargins="0">
    <oddFooter xml:space="preserve">&amp;CFile: &amp;F     Sheet: &amp;A     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47"/>
  <sheetViews>
    <sheetView zoomScalePageLayoutView="0" workbookViewId="0" topLeftCell="A1">
      <selection activeCell="B41" sqref="B41"/>
    </sheetView>
  </sheetViews>
  <sheetFormatPr defaultColWidth="7.7109375" defaultRowHeight="12.75"/>
  <cols>
    <col min="1" max="16384" width="7.7109375" style="4" customWidth="1"/>
  </cols>
  <sheetData>
    <row r="1" spans="1:7" ht="12">
      <c r="A1" s="101" t="s">
        <v>19</v>
      </c>
      <c r="E1" s="58" t="s">
        <v>24</v>
      </c>
      <c r="F1" s="3"/>
      <c r="G1" s="3"/>
    </row>
    <row r="2" spans="1:7" ht="12">
      <c r="A2" s="5"/>
      <c r="E2" s="3"/>
      <c r="F2" s="3"/>
      <c r="G2" s="3"/>
    </row>
    <row r="3" spans="1:13" s="11" customFormat="1" ht="12">
      <c r="A3" s="1"/>
      <c r="B3" s="2"/>
      <c r="C3" s="2"/>
      <c r="D3" s="2"/>
      <c r="E3" s="2"/>
      <c r="F3" s="2"/>
      <c r="G3" s="2"/>
      <c r="H3" s="2"/>
      <c r="I3" s="2"/>
      <c r="J3" s="9"/>
      <c r="K3" s="9"/>
      <c r="L3" s="10"/>
      <c r="M3" s="10"/>
    </row>
    <row r="4" spans="1:13" s="11" customFormat="1" ht="12.75" thickBot="1">
      <c r="A4" s="1"/>
      <c r="B4" s="2"/>
      <c r="C4" s="6"/>
      <c r="D4" s="7"/>
      <c r="E4" s="7"/>
      <c r="F4" s="7"/>
      <c r="G4" s="7"/>
      <c r="H4" s="8"/>
      <c r="I4" s="2"/>
      <c r="J4" s="9"/>
      <c r="K4" s="9"/>
      <c r="L4" s="10"/>
      <c r="M4" s="10"/>
    </row>
    <row r="5" spans="1:13" s="11" customFormat="1" ht="12">
      <c r="A5" s="1"/>
      <c r="B5" s="2"/>
      <c r="C5" s="12"/>
      <c r="D5" s="68" t="s">
        <v>16</v>
      </c>
      <c r="E5" s="14"/>
      <c r="F5" s="15"/>
      <c r="G5" s="68" t="s">
        <v>17</v>
      </c>
      <c r="H5" s="17"/>
      <c r="I5" s="2"/>
      <c r="J5" s="9"/>
      <c r="K5" s="9"/>
      <c r="L5" s="10"/>
      <c r="M5" s="10"/>
    </row>
    <row r="6" spans="1:13" s="11" customFormat="1" ht="12">
      <c r="A6" s="1"/>
      <c r="B6" s="2"/>
      <c r="C6" s="12"/>
      <c r="D6" s="18"/>
      <c r="E6" s="19" t="s">
        <v>82</v>
      </c>
      <c r="F6" s="20"/>
      <c r="G6" s="18"/>
      <c r="H6" s="17"/>
      <c r="I6" s="2"/>
      <c r="J6" s="9"/>
      <c r="K6" s="9"/>
      <c r="L6" s="10"/>
      <c r="M6" s="10"/>
    </row>
    <row r="7" spans="1:13" s="11" customFormat="1" ht="12.75" thickBot="1">
      <c r="A7" s="1"/>
      <c r="B7" s="2"/>
      <c r="C7" s="12"/>
      <c r="D7" s="68"/>
      <c r="E7" s="21"/>
      <c r="F7" s="22"/>
      <c r="G7" s="68" t="s">
        <v>18</v>
      </c>
      <c r="H7" s="17"/>
      <c r="I7" s="18"/>
      <c r="J7" s="9"/>
      <c r="K7" s="9"/>
      <c r="L7" s="10"/>
      <c r="M7" s="10"/>
    </row>
    <row r="8" spans="1:13" s="11" customFormat="1" ht="12">
      <c r="A8" s="1"/>
      <c r="B8" s="2"/>
      <c r="C8" s="23"/>
      <c r="D8" s="24"/>
      <c r="E8" s="24"/>
      <c r="F8" s="24"/>
      <c r="G8" s="24"/>
      <c r="H8" s="25"/>
      <c r="I8" s="2"/>
      <c r="J8" s="9"/>
      <c r="K8" s="9"/>
      <c r="L8" s="10"/>
      <c r="M8" s="10"/>
    </row>
    <row r="9" spans="1:13" s="11" customFormat="1" ht="12">
      <c r="A9" s="1"/>
      <c r="B9" s="2"/>
      <c r="C9" s="2"/>
      <c r="D9" s="2"/>
      <c r="E9" s="2"/>
      <c r="F9" s="2"/>
      <c r="G9" s="2"/>
      <c r="H9" s="2"/>
      <c r="I9" s="2"/>
      <c r="J9" s="9"/>
      <c r="K9" s="9"/>
      <c r="L9" s="10"/>
      <c r="M9" s="10"/>
    </row>
    <row r="10" spans="1:13" ht="12.75" thickBot="1">
      <c r="A10" s="26"/>
      <c r="B10" s="26"/>
      <c r="C10" s="26"/>
      <c r="D10" s="26"/>
      <c r="E10" s="26"/>
      <c r="F10" s="26"/>
      <c r="G10" s="27"/>
      <c r="H10" s="26"/>
      <c r="I10" s="26"/>
      <c r="J10" s="26"/>
      <c r="K10" s="26"/>
      <c r="L10" s="94"/>
      <c r="M10" s="94"/>
    </row>
    <row r="11" spans="1:13" ht="12.75" thickTop="1">
      <c r="A11" s="28"/>
      <c r="B11" s="29" t="s">
        <v>84</v>
      </c>
      <c r="C11" s="30"/>
      <c r="D11" s="30"/>
      <c r="E11" s="30"/>
      <c r="F11" s="30"/>
      <c r="G11" s="30"/>
      <c r="H11" s="30"/>
      <c r="I11" s="31"/>
      <c r="J11" s="18"/>
      <c r="K11" s="18"/>
      <c r="L11" s="32" t="s">
        <v>83</v>
      </c>
      <c r="M11" s="33"/>
    </row>
    <row r="12" spans="2:13" ht="12">
      <c r="B12" s="34" t="s">
        <v>6</v>
      </c>
      <c r="C12" s="35"/>
      <c r="D12" s="35"/>
      <c r="E12" s="36"/>
      <c r="F12" s="34" t="s">
        <v>7</v>
      </c>
      <c r="G12" s="37"/>
      <c r="H12" s="35"/>
      <c r="I12" s="36"/>
      <c r="J12" s="28"/>
      <c r="K12" s="28"/>
      <c r="L12" s="111" t="s">
        <v>78</v>
      </c>
      <c r="M12" s="111"/>
    </row>
    <row r="13" spans="2:13" ht="12">
      <c r="B13" s="34" t="s">
        <v>16</v>
      </c>
      <c r="C13" s="38"/>
      <c r="D13" s="95"/>
      <c r="E13" s="96"/>
      <c r="F13" s="34" t="s">
        <v>18</v>
      </c>
      <c r="G13" s="38"/>
      <c r="H13" s="34" t="s">
        <v>17</v>
      </c>
      <c r="I13" s="38"/>
      <c r="J13" s="52"/>
      <c r="K13" s="39"/>
      <c r="L13" s="40" t="s">
        <v>79</v>
      </c>
      <c r="M13" s="40"/>
    </row>
    <row r="14" spans="1:13" ht="12">
      <c r="A14" s="4" t="s">
        <v>86</v>
      </c>
      <c r="B14" s="41"/>
      <c r="C14" s="117">
        <v>1</v>
      </c>
      <c r="D14" s="41"/>
      <c r="E14" s="143"/>
      <c r="F14" s="41"/>
      <c r="G14" s="117">
        <v>1</v>
      </c>
      <c r="H14" s="143"/>
      <c r="I14" s="117">
        <v>1</v>
      </c>
      <c r="L14" s="43" t="s">
        <v>80</v>
      </c>
      <c r="M14" s="43"/>
    </row>
    <row r="15" spans="1:13" ht="12">
      <c r="A15" s="4" t="s">
        <v>8</v>
      </c>
      <c r="B15" s="116">
        <v>1</v>
      </c>
      <c r="C15" s="44"/>
      <c r="D15" s="45"/>
      <c r="E15" s="42"/>
      <c r="F15" s="116">
        <v>1</v>
      </c>
      <c r="G15" s="44"/>
      <c r="H15" s="118">
        <v>1</v>
      </c>
      <c r="I15" s="44"/>
      <c r="J15" s="52"/>
      <c r="L15" s="46" t="s">
        <v>81</v>
      </c>
      <c r="M15" s="46"/>
    </row>
    <row r="16" spans="1:13" ht="12">
      <c r="A16" s="4" t="s">
        <v>9</v>
      </c>
      <c r="B16" s="48">
        <f>B15</f>
        <v>1</v>
      </c>
      <c r="C16" s="47"/>
      <c r="D16" s="48"/>
      <c r="E16" s="136"/>
      <c r="F16" s="48">
        <f>F15</f>
        <v>1</v>
      </c>
      <c r="G16" s="47"/>
      <c r="H16" s="136">
        <f>H15</f>
        <v>1</v>
      </c>
      <c r="I16" s="47"/>
      <c r="L16" s="135"/>
      <c r="M16" s="135"/>
    </row>
    <row r="17" spans="1:11" ht="12.75" thickBot="1">
      <c r="A17" s="26"/>
      <c r="B17" s="26"/>
      <c r="C17" s="26"/>
      <c r="D17" s="26"/>
      <c r="E17" s="26"/>
      <c r="F17" s="26"/>
      <c r="G17" s="26"/>
      <c r="H17" s="27"/>
      <c r="I17" s="26"/>
      <c r="J17" s="26"/>
      <c r="K17" s="26"/>
    </row>
    <row r="18" spans="1:11" ht="12.75" thickTop="1">
      <c r="A18" s="28"/>
      <c r="B18" s="29" t="s">
        <v>42</v>
      </c>
      <c r="C18" s="30"/>
      <c r="D18" s="30"/>
      <c r="E18" s="30"/>
      <c r="F18" s="30"/>
      <c r="G18" s="30"/>
      <c r="H18" s="30"/>
      <c r="I18" s="31"/>
      <c r="J18" s="18"/>
      <c r="K18" s="18"/>
    </row>
    <row r="19" spans="2:11" ht="12">
      <c r="B19" s="34" t="s">
        <v>6</v>
      </c>
      <c r="C19" s="35"/>
      <c r="D19" s="35"/>
      <c r="E19" s="36"/>
      <c r="F19" s="34" t="s">
        <v>7</v>
      </c>
      <c r="G19" s="37"/>
      <c r="H19" s="97"/>
      <c r="I19" s="36"/>
      <c r="J19" s="28"/>
      <c r="K19" s="28"/>
    </row>
    <row r="20" spans="2:11" ht="12">
      <c r="B20" s="34" t="s">
        <v>16</v>
      </c>
      <c r="C20" s="38"/>
      <c r="D20" s="95"/>
      <c r="E20" s="96"/>
      <c r="F20" s="34" t="s">
        <v>18</v>
      </c>
      <c r="G20" s="38"/>
      <c r="H20" s="34" t="s">
        <v>17</v>
      </c>
      <c r="I20" s="38"/>
      <c r="J20" s="52"/>
      <c r="K20" s="39" t="s">
        <v>11</v>
      </c>
    </row>
    <row r="21" spans="1:11" ht="12">
      <c r="A21" s="4" t="s">
        <v>86</v>
      </c>
      <c r="B21" s="51"/>
      <c r="C21" s="121">
        <v>2</v>
      </c>
      <c r="D21" s="51"/>
      <c r="E21" s="141"/>
      <c r="F21" s="51"/>
      <c r="G21" s="121">
        <v>3</v>
      </c>
      <c r="H21" s="141"/>
      <c r="I21" s="121">
        <v>3</v>
      </c>
      <c r="K21" s="4">
        <f>C21+E21-G21-I21</f>
        <v>-4</v>
      </c>
    </row>
    <row r="22" spans="1:11" ht="12">
      <c r="A22" s="4" t="s">
        <v>8</v>
      </c>
      <c r="B22" s="119">
        <v>0.2</v>
      </c>
      <c r="C22" s="53">
        <f>B22*C21</f>
        <v>0.4</v>
      </c>
      <c r="D22" s="50"/>
      <c r="E22" s="52"/>
      <c r="F22" s="119">
        <v>0.3</v>
      </c>
      <c r="G22" s="53">
        <f>F22*G21</f>
        <v>0.8999999999999999</v>
      </c>
      <c r="H22" s="120">
        <v>0.3</v>
      </c>
      <c r="I22" s="53">
        <f>H22*I21</f>
        <v>0.8999999999999999</v>
      </c>
      <c r="K22" s="4">
        <f>C22+E22-G22-I22</f>
        <v>-1.4</v>
      </c>
    </row>
    <row r="23" spans="1:11" ht="12">
      <c r="A23" s="4" t="s">
        <v>9</v>
      </c>
      <c r="B23" s="55">
        <f>1-B22</f>
        <v>0.8</v>
      </c>
      <c r="C23" s="56">
        <f>B23*C21</f>
        <v>1.6</v>
      </c>
      <c r="D23" s="55"/>
      <c r="E23" s="54"/>
      <c r="F23" s="55">
        <f>1-F22</f>
        <v>0.7</v>
      </c>
      <c r="G23" s="56">
        <f>F23*G21</f>
        <v>2.0999999999999996</v>
      </c>
      <c r="H23" s="54">
        <f>1-H22</f>
        <v>0.7</v>
      </c>
      <c r="I23" s="56">
        <f>H23*I21</f>
        <v>2.0999999999999996</v>
      </c>
      <c r="K23" s="4">
        <f>C23+E23-G23-I23</f>
        <v>-2.599999999999999</v>
      </c>
    </row>
    <row r="24" spans="1:9" ht="12">
      <c r="A24" s="4" t="s">
        <v>12</v>
      </c>
      <c r="B24" s="52">
        <f>SUM(B22:B23)</f>
        <v>1</v>
      </c>
      <c r="C24" s="52"/>
      <c r="D24" s="52"/>
      <c r="E24" s="52"/>
      <c r="F24" s="52">
        <f>SUM(F22:F23)</f>
        <v>1</v>
      </c>
      <c r="G24" s="57"/>
      <c r="H24" s="52">
        <f>SUM(H22:H23)</f>
        <v>1</v>
      </c>
      <c r="I24" s="52"/>
    </row>
    <row r="25" spans="1:11" ht="12.75" thickBot="1">
      <c r="A25" s="26"/>
      <c r="B25" s="26"/>
      <c r="C25" s="26"/>
      <c r="D25" s="26"/>
      <c r="E25" s="26"/>
      <c r="F25" s="26"/>
      <c r="G25" s="27"/>
      <c r="H25" s="26"/>
      <c r="I25" s="26"/>
      <c r="J25" s="26"/>
      <c r="K25" s="26"/>
    </row>
    <row r="26" spans="1:17" ht="12.75" thickTop="1">
      <c r="A26" s="52"/>
      <c r="B26" s="29" t="s">
        <v>79</v>
      </c>
      <c r="C26" s="30"/>
      <c r="D26" s="30"/>
      <c r="E26" s="30"/>
      <c r="F26" s="30"/>
      <c r="G26" s="30"/>
      <c r="H26" s="30"/>
      <c r="I26" s="31"/>
      <c r="J26" s="18"/>
      <c r="K26" s="18"/>
      <c r="N26" s="150" t="s">
        <v>44</v>
      </c>
      <c r="O26" s="151"/>
      <c r="P26" s="151"/>
      <c r="Q26" s="152"/>
    </row>
    <row r="27" spans="2:17" ht="12">
      <c r="B27" s="34" t="s">
        <v>6</v>
      </c>
      <c r="C27" s="35"/>
      <c r="D27" s="35"/>
      <c r="E27" s="36"/>
      <c r="F27" s="34" t="s">
        <v>7</v>
      </c>
      <c r="G27" s="37"/>
      <c r="H27" s="35"/>
      <c r="I27" s="36"/>
      <c r="J27" s="28"/>
      <c r="K27" s="28"/>
      <c r="N27" s="153" t="s">
        <v>89</v>
      </c>
      <c r="O27" s="154"/>
      <c r="P27" s="154"/>
      <c r="Q27" s="155"/>
    </row>
    <row r="28" spans="2:17" ht="12">
      <c r="B28" s="34" t="s">
        <v>16</v>
      </c>
      <c r="C28" s="38"/>
      <c r="D28" s="95"/>
      <c r="E28" s="96"/>
      <c r="F28" s="34" t="s">
        <v>18</v>
      </c>
      <c r="G28" s="38"/>
      <c r="H28" s="34" t="s">
        <v>17</v>
      </c>
      <c r="I28" s="38"/>
      <c r="J28" s="58"/>
      <c r="K28" s="39" t="s">
        <v>11</v>
      </c>
      <c r="N28" s="131"/>
      <c r="O28" s="99" t="s">
        <v>16</v>
      </c>
      <c r="P28" s="99" t="s">
        <v>18</v>
      </c>
      <c r="Q28" s="99" t="s">
        <v>17</v>
      </c>
    </row>
    <row r="29" spans="1:17" ht="12">
      <c r="A29" s="4" t="s">
        <v>86</v>
      </c>
      <c r="B29" s="51"/>
      <c r="C29" s="60">
        <f>O29</f>
        <v>1.1</v>
      </c>
      <c r="D29" s="51"/>
      <c r="E29" s="141"/>
      <c r="F29" s="51"/>
      <c r="G29" s="60">
        <f>P29</f>
        <v>3.3</v>
      </c>
      <c r="H29" s="141"/>
      <c r="I29" s="60">
        <f>Q29</f>
        <v>4.4</v>
      </c>
      <c r="K29" s="61">
        <f>C29+E29-G29-I29</f>
        <v>-6.6</v>
      </c>
      <c r="N29" s="133"/>
      <c r="O29" s="134">
        <v>1.1</v>
      </c>
      <c r="P29" s="134">
        <v>3.3</v>
      </c>
      <c r="Q29" s="134">
        <v>4.4</v>
      </c>
    </row>
    <row r="30" spans="1:17" ht="12">
      <c r="A30" s="4" t="s">
        <v>8</v>
      </c>
      <c r="B30" s="62">
        <f>O30</f>
        <v>0.11</v>
      </c>
      <c r="C30" s="53">
        <f>B30*C29</f>
        <v>0.12100000000000001</v>
      </c>
      <c r="D30" s="50"/>
      <c r="E30" s="52"/>
      <c r="F30" s="62">
        <f>P30</f>
        <v>0.33</v>
      </c>
      <c r="G30" s="53">
        <f>F30*G29</f>
        <v>1.089</v>
      </c>
      <c r="H30" s="59">
        <f>Q30</f>
        <v>0.44</v>
      </c>
      <c r="I30" s="53">
        <f>H30*I29</f>
        <v>1.9360000000000002</v>
      </c>
      <c r="K30" s="61">
        <f>C30+E30-G30-I30</f>
        <v>-2.904</v>
      </c>
      <c r="N30" s="100"/>
      <c r="O30" s="115">
        <v>0.11</v>
      </c>
      <c r="P30" s="115">
        <v>0.33</v>
      </c>
      <c r="Q30" s="115">
        <v>0.44</v>
      </c>
    </row>
    <row r="31" spans="1:17" ht="12">
      <c r="A31" s="4" t="s">
        <v>9</v>
      </c>
      <c r="B31" s="55">
        <f>1-B30</f>
        <v>0.89</v>
      </c>
      <c r="C31" s="56">
        <f>B31*C29</f>
        <v>0.9790000000000001</v>
      </c>
      <c r="D31" s="55"/>
      <c r="E31" s="54"/>
      <c r="F31" s="55">
        <f>1-F30</f>
        <v>0.6699999999999999</v>
      </c>
      <c r="G31" s="56">
        <f>F31*G29</f>
        <v>2.211</v>
      </c>
      <c r="H31" s="54">
        <f>1-H30</f>
        <v>0.56</v>
      </c>
      <c r="I31" s="56">
        <f>H31*I29</f>
        <v>2.4640000000000004</v>
      </c>
      <c r="K31" s="61">
        <f>C31+E31-G31-I31</f>
        <v>-3.696</v>
      </c>
      <c r="N31" s="100"/>
      <c r="O31" s="100"/>
      <c r="P31" s="100"/>
      <c r="Q31" s="100"/>
    </row>
    <row r="32" spans="1:17" ht="12">
      <c r="A32" s="4" t="s">
        <v>12</v>
      </c>
      <c r="B32" s="63">
        <f>SUM(B30:B31)</f>
        <v>1</v>
      </c>
      <c r="C32" s="52"/>
      <c r="E32" s="52"/>
      <c r="F32" s="63">
        <f>SUM(F30:F31)</f>
        <v>1</v>
      </c>
      <c r="G32" s="52"/>
      <c r="H32" s="63">
        <f>SUM(H30:H31)</f>
        <v>1</v>
      </c>
      <c r="I32" s="52"/>
      <c r="N32" s="132"/>
      <c r="O32" s="132"/>
      <c r="P32" s="132"/>
      <c r="Q32" s="132"/>
    </row>
    <row r="33" spans="1:11" ht="12.75" thickBo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 thickTop="1">
      <c r="A34" s="52"/>
      <c r="B34" s="29" t="s">
        <v>85</v>
      </c>
      <c r="C34" s="30"/>
      <c r="D34" s="30"/>
      <c r="E34" s="30"/>
      <c r="F34" s="30"/>
      <c r="G34" s="30"/>
      <c r="H34" s="30"/>
      <c r="I34" s="31"/>
      <c r="J34" s="18"/>
      <c r="K34" s="18"/>
    </row>
    <row r="35" spans="2:11" ht="12">
      <c r="B35" s="34" t="s">
        <v>6</v>
      </c>
      <c r="C35" s="35"/>
      <c r="D35" s="35"/>
      <c r="E35" s="36"/>
      <c r="F35" s="34" t="s">
        <v>7</v>
      </c>
      <c r="G35" s="37"/>
      <c r="H35" s="35"/>
      <c r="I35" s="36"/>
      <c r="J35" s="28"/>
      <c r="K35" s="28"/>
    </row>
    <row r="36" spans="2:9" ht="12">
      <c r="B36" s="34" t="s">
        <v>16</v>
      </c>
      <c r="C36" s="38"/>
      <c r="D36" s="95"/>
      <c r="E36" s="96"/>
      <c r="F36" s="34" t="s">
        <v>18</v>
      </c>
      <c r="G36" s="38"/>
      <c r="H36" s="34" t="s">
        <v>17</v>
      </c>
      <c r="I36" s="38"/>
    </row>
    <row r="37" spans="1:9" ht="12">
      <c r="A37" s="4" t="s">
        <v>86</v>
      </c>
      <c r="B37" s="51"/>
      <c r="C37" s="64">
        <f>(C21-C29)/C21</f>
        <v>0.44999999999999996</v>
      </c>
      <c r="D37" s="51"/>
      <c r="E37" s="64"/>
      <c r="F37" s="51"/>
      <c r="G37" s="64">
        <f>(G21-G29)/G21</f>
        <v>-0.09999999999999994</v>
      </c>
      <c r="H37" s="51"/>
      <c r="I37" s="64">
        <f>(I21-I29)/I21</f>
        <v>-0.4666666666666668</v>
      </c>
    </row>
    <row r="38" spans="1:9" ht="12">
      <c r="A38" s="4" t="s">
        <v>8</v>
      </c>
      <c r="B38" s="50">
        <f>(B22-B30)/B22</f>
        <v>0.45</v>
      </c>
      <c r="C38" s="53"/>
      <c r="D38" s="50"/>
      <c r="E38" s="53"/>
      <c r="F38" s="50">
        <f>(F22-F30)/F22</f>
        <v>-0.10000000000000009</v>
      </c>
      <c r="G38" s="53"/>
      <c r="H38" s="50">
        <f>(H22-H30)/H22</f>
        <v>-0.46666666666666673</v>
      </c>
      <c r="I38" s="53"/>
    </row>
    <row r="39" spans="1:9" ht="12">
      <c r="A39" s="4" t="s">
        <v>9</v>
      </c>
      <c r="B39" s="55">
        <f>(B23-B31)/B23</f>
        <v>-0.11249999999999996</v>
      </c>
      <c r="C39" s="56"/>
      <c r="D39" s="55"/>
      <c r="E39" s="56"/>
      <c r="F39" s="55">
        <f>(F23-F31)/F23</f>
        <v>0.0428571428571429</v>
      </c>
      <c r="G39" s="56"/>
      <c r="H39" s="55">
        <f>(H23-H31)/H23</f>
        <v>0.19999999999999987</v>
      </c>
      <c r="I39" s="56"/>
    </row>
    <row r="40" spans="1:11" ht="12.75" thickBo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2.75" thickTop="1">
      <c r="A41" s="52"/>
      <c r="B41" s="29" t="s">
        <v>88</v>
      </c>
      <c r="C41" s="30"/>
      <c r="D41" s="30"/>
      <c r="E41" s="30"/>
      <c r="F41" s="30"/>
      <c r="G41" s="30"/>
      <c r="H41" s="30"/>
      <c r="I41" s="31"/>
      <c r="J41" s="18"/>
      <c r="K41" s="18"/>
    </row>
    <row r="42" spans="2:11" ht="12">
      <c r="B42" s="34" t="s">
        <v>6</v>
      </c>
      <c r="C42" s="35"/>
      <c r="D42" s="35"/>
      <c r="E42" s="36"/>
      <c r="F42" s="34" t="s">
        <v>7</v>
      </c>
      <c r="G42" s="37"/>
      <c r="H42" s="35"/>
      <c r="I42" s="36"/>
      <c r="J42" s="28"/>
      <c r="K42" s="28"/>
    </row>
    <row r="43" spans="2:9" ht="12">
      <c r="B43" s="34" t="s">
        <v>16</v>
      </c>
      <c r="C43" s="38"/>
      <c r="D43" s="95"/>
      <c r="E43" s="96"/>
      <c r="F43" s="34" t="s">
        <v>18</v>
      </c>
      <c r="G43" s="38"/>
      <c r="H43" s="34" t="s">
        <v>17</v>
      </c>
      <c r="I43" s="38"/>
    </row>
    <row r="44" spans="1:9" ht="12">
      <c r="A44" s="4" t="s">
        <v>86</v>
      </c>
      <c r="B44" s="51"/>
      <c r="C44" s="64">
        <f>C14*C37^2</f>
        <v>0.20249999999999996</v>
      </c>
      <c r="D44" s="51"/>
      <c r="E44" s="64"/>
      <c r="F44" s="51"/>
      <c r="G44" s="64">
        <f>G14*G37^2</f>
        <v>0.009999999999999988</v>
      </c>
      <c r="H44" s="51"/>
      <c r="I44" s="64">
        <f>I14*I37^2</f>
        <v>0.21777777777777788</v>
      </c>
    </row>
    <row r="45" spans="1:11" ht="12">
      <c r="A45" s="4" t="s">
        <v>8</v>
      </c>
      <c r="B45" s="50">
        <f>B15*B38^2</f>
        <v>0.2025</v>
      </c>
      <c r="C45" s="53"/>
      <c r="D45" s="50"/>
      <c r="E45" s="53"/>
      <c r="F45" s="50">
        <f>F15*F38^2</f>
        <v>0.010000000000000018</v>
      </c>
      <c r="G45" s="53"/>
      <c r="H45" s="50">
        <f>H15*H38^2</f>
        <v>0.21777777777777785</v>
      </c>
      <c r="I45" s="53"/>
      <c r="K45" s="58" t="s">
        <v>87</v>
      </c>
    </row>
    <row r="46" spans="1:11" ht="12">
      <c r="A46" s="4" t="s">
        <v>9</v>
      </c>
      <c r="B46" s="55">
        <f>B16*B39^2</f>
        <v>0.01265624999999999</v>
      </c>
      <c r="C46" s="56"/>
      <c r="D46" s="55"/>
      <c r="E46" s="56"/>
      <c r="F46" s="55">
        <f>F16*F39^2</f>
        <v>0.0018367346938775546</v>
      </c>
      <c r="G46" s="56"/>
      <c r="H46" s="55">
        <f>H16*H39^2</f>
        <v>0.03999999999999995</v>
      </c>
      <c r="I46" s="56"/>
      <c r="K46" s="98">
        <f>SUM(B44:I46)</f>
        <v>0.9150485402494333</v>
      </c>
    </row>
    <row r="47" spans="2:9" ht="12">
      <c r="B47" s="52"/>
      <c r="C47" s="52"/>
      <c r="D47" s="52"/>
      <c r="E47" s="52"/>
      <c r="F47" s="52"/>
      <c r="G47" s="52"/>
      <c r="H47" s="52"/>
      <c r="I47" s="52"/>
    </row>
  </sheetData>
  <sheetProtection sheet="1" objects="1" scenarios="1"/>
  <mergeCells count="2">
    <mergeCell ref="N26:Q26"/>
    <mergeCell ref="N27:Q27"/>
  </mergeCells>
  <printOptions gridLines="1"/>
  <pageMargins left="0.9448818897637796" right="0.5511811023622047" top="0.5905511811023623" bottom="0.7874015748031497" header="0.5118110236220472" footer="0.5118110236220472"/>
  <pageSetup horizontalDpi="300" verticalDpi="300" orientation="portrait" paperSize="9" r:id="rId3"/>
  <headerFooter alignWithMargins="0">
    <oddFooter xml:space="preserve">&amp;CFile: &amp;F     Sheet: &amp;A    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Jakobsson Kaj</cp:lastModifiedBy>
  <dcterms:created xsi:type="dcterms:W3CDTF">1999-09-29T07:23:11Z</dcterms:created>
  <dcterms:modified xsi:type="dcterms:W3CDTF">2015-10-05T12:03:52Z</dcterms:modified>
  <cp:category/>
  <cp:version/>
  <cp:contentType/>
  <cp:contentStatus/>
</cp:coreProperties>
</file>