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stepanr1\data\Desktop\Session 3\"/>
    </mc:Choice>
  </mc:AlternateContent>
  <xr:revisionPtr revIDLastSave="0" documentId="8_{481B0BB0-BCC8-4C04-B1F6-E4E0E0B906C3}" xr6:coauthVersionLast="47" xr6:coauthVersionMax="47" xr10:uidLastSave="{00000000-0000-0000-0000-000000000000}"/>
  <bookViews>
    <workbookView xWindow="-120" yWindow="-120" windowWidth="29040" windowHeight="17640" activeTab="1" xr2:uid="{C2DF3ABC-B8F4-466E-807F-E841BD2CECAC}"/>
  </bookViews>
  <sheets>
    <sheet name="NPV without Inflation" sheetId="4" r:id="rId1"/>
    <sheet name="NPV with inflation" sheetId="1" r:id="rId2"/>
    <sheet name="Taxes 50% in arrears" sheetId="2" r:id="rId3"/>
    <sheet name="WD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 s="1"/>
  <c r="C7" i="2"/>
  <c r="E7" i="2" s="1"/>
  <c r="C8" i="2"/>
  <c r="F8" i="2" s="1"/>
  <c r="C9" i="2"/>
  <c r="C10" i="2"/>
  <c r="I10" i="2" s="1"/>
  <c r="I11" i="2" s="1"/>
  <c r="J25" i="4"/>
  <c r="J18" i="1"/>
  <c r="J16" i="4"/>
  <c r="I11" i="1"/>
  <c r="J13" i="1"/>
  <c r="I13" i="1"/>
  <c r="H13" i="1"/>
  <c r="G13" i="1"/>
  <c r="H8" i="1"/>
  <c r="I8" i="1"/>
  <c r="J8" i="1"/>
  <c r="G8" i="1"/>
  <c r="K35" i="1"/>
  <c r="F29" i="1"/>
  <c r="G29" i="1"/>
  <c r="H29" i="1"/>
  <c r="I29" i="1"/>
  <c r="J29" i="1"/>
  <c r="K29" i="1"/>
  <c r="E29" i="1"/>
  <c r="E31" i="1" s="1"/>
  <c r="E27" i="1"/>
  <c r="G25" i="1"/>
  <c r="H25" i="1"/>
  <c r="I25" i="1"/>
  <c r="J25" i="1"/>
  <c r="J27" i="1" s="1"/>
  <c r="K25" i="1"/>
  <c r="K27" i="1" s="1"/>
  <c r="F25" i="1"/>
  <c r="F16" i="3"/>
  <c r="G16" i="3"/>
  <c r="H16" i="3"/>
  <c r="I16" i="3"/>
  <c r="J16" i="3"/>
  <c r="E16" i="3"/>
  <c r="J14" i="3"/>
  <c r="I14" i="3"/>
  <c r="I11" i="3"/>
  <c r="H11" i="3"/>
  <c r="H9" i="3"/>
  <c r="G9" i="3"/>
  <c r="G7" i="3"/>
  <c r="F7" i="3"/>
  <c r="F5" i="3"/>
  <c r="E5" i="3"/>
  <c r="D14" i="3"/>
  <c r="D11" i="3"/>
  <c r="D9" i="3"/>
  <c r="D7" i="3"/>
  <c r="D5" i="3"/>
  <c r="C14" i="3"/>
  <c r="C12" i="3"/>
  <c r="C11" i="3"/>
  <c r="C10" i="3"/>
  <c r="C9" i="3"/>
  <c r="C8" i="3"/>
  <c r="C7" i="3"/>
  <c r="C6" i="3"/>
  <c r="C5" i="3"/>
  <c r="H9" i="2"/>
  <c r="E18" i="1"/>
  <c r="J15" i="1"/>
  <c r="E15" i="1"/>
  <c r="F13" i="1"/>
  <c r="F8" i="1"/>
  <c r="B19" i="1"/>
  <c r="B7" i="1"/>
  <c r="F7" i="2" l="1"/>
  <c r="G8" i="2"/>
  <c r="E6" i="2"/>
  <c r="E11" i="2" s="1"/>
  <c r="D11" i="2"/>
  <c r="F11" i="1"/>
  <c r="F18" i="1" s="1"/>
  <c r="F20" i="1" s="1"/>
  <c r="J11" i="1"/>
  <c r="H11" i="1"/>
  <c r="H18" i="1" s="1"/>
  <c r="H27" i="1" s="1"/>
  <c r="H31" i="1" s="1"/>
  <c r="G11" i="1"/>
  <c r="G18" i="1" s="1"/>
  <c r="G20" i="1" s="1"/>
  <c r="K31" i="1"/>
  <c r="H10" i="2"/>
  <c r="H11" i="2" s="1"/>
  <c r="F11" i="2"/>
  <c r="G9" i="2"/>
  <c r="G11" i="2" s="1"/>
  <c r="I18" i="1"/>
  <c r="J21" i="1" s="1"/>
  <c r="K21" i="1" l="1"/>
  <c r="J20" i="1"/>
  <c r="J31" i="1"/>
  <c r="G27" i="1"/>
  <c r="G31" i="1" s="1"/>
  <c r="F27" i="1"/>
  <c r="F31" i="1" s="1"/>
  <c r="H21" i="1"/>
  <c r="G21" i="1"/>
  <c r="I20" i="1"/>
  <c r="I21" i="1"/>
  <c r="H20" i="1"/>
  <c r="I27" i="1"/>
  <c r="I31" i="1" s="1"/>
  <c r="K33" i="1" l="1"/>
  <c r="J37" i="1" s="1"/>
</calcChain>
</file>

<file path=xl/sharedStrings.xml><?xml version="1.0" encoding="utf-8"?>
<sst xmlns="http://schemas.openxmlformats.org/spreadsheetml/2006/main" count="74" uniqueCount="38">
  <si>
    <t>TT is considering investing £50,000 in a new machine with an expected life of 5 years. The machine will have scrap value of 10%. 20,000 units will be sold each year at a selling price of £3 per unit. Variable production costs are £1.65 while fixed costs are £10000 per year. TT uses a discount rate of 12% and expect projects to cover their investment within 2 years.</t>
  </si>
  <si>
    <t>Input variables</t>
  </si>
  <si>
    <t>Investment</t>
  </si>
  <si>
    <t>Scrap value (residual)</t>
  </si>
  <si>
    <t>Revenue</t>
  </si>
  <si>
    <t>Number of units</t>
  </si>
  <si>
    <t>Selling price (pounds)</t>
  </si>
  <si>
    <t>Costs</t>
  </si>
  <si>
    <t>Variable</t>
  </si>
  <si>
    <t>Fixed</t>
  </si>
  <si>
    <t>Inflation</t>
  </si>
  <si>
    <t>Cost of capital</t>
  </si>
  <si>
    <t>Tax</t>
  </si>
  <si>
    <t>Time</t>
  </si>
  <si>
    <t>WDA</t>
  </si>
  <si>
    <t>FC</t>
  </si>
  <si>
    <t>VC</t>
  </si>
  <si>
    <t>NET CASH</t>
  </si>
  <si>
    <t>TAX 1</t>
  </si>
  <si>
    <t>TAX 2</t>
  </si>
  <si>
    <t>TAX 3</t>
  </si>
  <si>
    <t>Profit/Loss</t>
  </si>
  <si>
    <t>Tax Cashflow</t>
  </si>
  <si>
    <t>Tax @19%</t>
  </si>
  <si>
    <t>Year</t>
  </si>
  <si>
    <t>Cost</t>
  </si>
  <si>
    <t>WDA @ 18%</t>
  </si>
  <si>
    <t>Proceeds</t>
  </si>
  <si>
    <t>Balancing Allowance</t>
  </si>
  <si>
    <t>Tax saving @19%</t>
  </si>
  <si>
    <t>WDA Cashflow</t>
  </si>
  <si>
    <t>TAX cashflow</t>
  </si>
  <si>
    <t>DCF</t>
  </si>
  <si>
    <t>NET Cashflow</t>
  </si>
  <si>
    <t>DF</t>
  </si>
  <si>
    <t>NPV</t>
  </si>
  <si>
    <t>Ar,t</t>
  </si>
  <si>
    <t>EAA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</si>
</sst>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6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2" borderId="1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3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4" fillId="2" borderId="3" xfId="0" applyFont="1" applyFill="1" applyBorder="1"/>
    <xf numFmtId="0" fontId="0" fillId="0" borderId="7" xfId="0" applyBorder="1"/>
    <xf numFmtId="0" fontId="5" fillId="0" borderId="0" xfId="0" applyFont="1"/>
    <xf numFmtId="0" fontId="6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20.xml"/><Relationship Id="rId21" Type="http://schemas.openxmlformats.org/officeDocument/2006/relationships/customXml" Target="../ink/ink11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customXml" Target="../ink/ink24.xml"/><Relationship Id="rId50" Type="http://schemas.openxmlformats.org/officeDocument/2006/relationships/image" Target="../media/image25.png"/><Relationship Id="rId7" Type="http://schemas.openxmlformats.org/officeDocument/2006/relationships/customXml" Target="../ink/ink4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5.xml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9.xml"/><Relationship Id="rId40" Type="http://schemas.openxmlformats.org/officeDocument/2006/relationships/image" Target="../media/image20.png"/><Relationship Id="rId45" Type="http://schemas.openxmlformats.org/officeDocument/2006/relationships/customXml" Target="../ink/ink23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25.xml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31" Type="http://schemas.openxmlformats.org/officeDocument/2006/relationships/customXml" Target="../ink/ink16.xml"/><Relationship Id="rId44" Type="http://schemas.openxmlformats.org/officeDocument/2006/relationships/image" Target="../media/image22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customXml" Target="../ink/ink14.xml"/><Relationship Id="rId30" Type="http://schemas.openxmlformats.org/officeDocument/2006/relationships/image" Target="../media/image15.png"/><Relationship Id="rId35" Type="http://schemas.openxmlformats.org/officeDocument/2006/relationships/customXml" Target="../ink/ink18.xml"/><Relationship Id="rId43" Type="http://schemas.openxmlformats.org/officeDocument/2006/relationships/customXml" Target="../ink/ink22.xml"/><Relationship Id="rId48" Type="http://schemas.openxmlformats.org/officeDocument/2006/relationships/image" Target="../media/image24.png"/><Relationship Id="rId8" Type="http://schemas.openxmlformats.org/officeDocument/2006/relationships/image" Target="../media/image4.png"/><Relationship Id="rId3" Type="http://schemas.openxmlformats.org/officeDocument/2006/relationships/customXml" Target="../ink/ink2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20" Type="http://schemas.openxmlformats.org/officeDocument/2006/relationships/image" Target="../media/image10.png"/><Relationship Id="rId41" Type="http://schemas.openxmlformats.org/officeDocument/2006/relationships/customXml" Target="../ink/ink21.xml"/><Relationship Id="rId1" Type="http://schemas.openxmlformats.org/officeDocument/2006/relationships/customXml" Target="../ink/ink1.xml"/><Relationship Id="rId6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82985</xdr:colOff>
      <xdr:row>32</xdr:row>
      <xdr:rowOff>19474</xdr:rowOff>
    </xdr:from>
    <xdr:to>
      <xdr:col>14</xdr:col>
      <xdr:colOff>149945</xdr:colOff>
      <xdr:row>32</xdr:row>
      <xdr:rowOff>61594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687F6031-469E-4D03-8C9C-6FF4A4180B0A}"/>
                </a:ext>
              </a:extLst>
            </xdr14:cNvPr>
            <xdr14:cNvContentPartPr/>
          </xdr14:nvContentPartPr>
          <xdr14:nvPr macro=""/>
          <xdr14:xfrm>
            <a:off x="13400126" y="7746630"/>
            <a:ext cx="66960" cy="42120"/>
          </xdr14:xfrm>
        </xdr:contentPart>
      </mc:Choice>
      <mc:Fallback xmlns=""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687F6031-469E-4D03-8C9C-6FF4A4180B0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391126" y="7737990"/>
              <a:ext cx="84600" cy="59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457025</xdr:colOff>
      <xdr:row>30</xdr:row>
      <xdr:rowOff>54514</xdr:rowOff>
    </xdr:from>
    <xdr:to>
      <xdr:col>15</xdr:col>
      <xdr:colOff>488807</xdr:colOff>
      <xdr:row>31</xdr:row>
      <xdr:rowOff>161374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A83CB09D-9406-43DC-871D-E832D9749A56}"/>
                </a:ext>
              </a:extLst>
            </xdr14:cNvPr>
            <xdr14:cNvContentPartPr/>
          </xdr14:nvContentPartPr>
          <xdr14:nvPr macro=""/>
          <xdr14:xfrm>
            <a:off x="13774166" y="7400670"/>
            <a:ext cx="639000" cy="297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A83CB09D-9406-43DC-871D-E832D9749A5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765166" y="7391670"/>
              <a:ext cx="656640" cy="31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280181</xdr:colOff>
      <xdr:row>36</xdr:row>
      <xdr:rowOff>138034</xdr:rowOff>
    </xdr:from>
    <xdr:to>
      <xdr:col>2</xdr:col>
      <xdr:colOff>493301</xdr:colOff>
      <xdr:row>38</xdr:row>
      <xdr:rowOff>51514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53E10819-8947-4AE7-9A5E-933475472845}"/>
                </a:ext>
              </a:extLst>
            </xdr14:cNvPr>
            <xdr14:cNvContentPartPr/>
          </xdr14:nvContentPartPr>
          <xdr14:nvPr macro=""/>
          <xdr14:xfrm>
            <a:off x="6042806" y="8627190"/>
            <a:ext cx="213120" cy="294480"/>
          </xdr14:xfrm>
        </xdr:contentPart>
      </mc:Choice>
      <mc:Fallback xmlns="">
        <xdr:pic>
          <xdr:nvPicPr>
            <xdr:cNvPr id="22" name="Ink 21">
              <a:extLst>
                <a:ext uri="{FF2B5EF4-FFF2-40B4-BE49-F238E27FC236}">
                  <a16:creationId xmlns:a16="http://schemas.microsoft.com/office/drawing/2014/main" id="{53E10819-8947-4AE7-9A5E-93347547284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034166" y="8618550"/>
              <a:ext cx="230760" cy="312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554501</xdr:colOff>
      <xdr:row>38</xdr:row>
      <xdr:rowOff>97954</xdr:rowOff>
    </xdr:from>
    <xdr:to>
      <xdr:col>3</xdr:col>
      <xdr:colOff>510322</xdr:colOff>
      <xdr:row>39</xdr:row>
      <xdr:rowOff>111214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41DADF1F-AF99-4277-BA10-81E54E0A60DF}"/>
                </a:ext>
              </a:extLst>
            </xdr14:cNvPr>
            <xdr14:cNvContentPartPr/>
          </xdr14:nvContentPartPr>
          <xdr14:nvPr macro=""/>
          <xdr14:xfrm>
            <a:off x="6317126" y="8968110"/>
            <a:ext cx="563040" cy="203760"/>
          </xdr14:xfrm>
        </xdr:contentPart>
      </mc:Choice>
      <mc:Fallback xmlns=""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41DADF1F-AF99-4277-BA10-81E54E0A60DF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308132" y="8959470"/>
              <a:ext cx="580669" cy="221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535202</xdr:colOff>
      <xdr:row>36</xdr:row>
      <xdr:rowOff>77554</xdr:rowOff>
    </xdr:from>
    <xdr:to>
      <xdr:col>13</xdr:col>
      <xdr:colOff>286284</xdr:colOff>
      <xdr:row>37</xdr:row>
      <xdr:rowOff>186214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D104635B-F300-4296-9976-950957A363E7}"/>
                </a:ext>
              </a:extLst>
            </xdr14:cNvPr>
            <xdr14:cNvContentPartPr/>
          </xdr14:nvContentPartPr>
          <xdr14:nvPr macro=""/>
          <xdr14:xfrm>
            <a:off x="12030686" y="8566710"/>
            <a:ext cx="965520" cy="299160"/>
          </xdr14:xfrm>
        </xdr:contentPart>
      </mc:Choice>
      <mc:Fallback xmlns="">
        <xdr:pic>
          <xdr:nvPicPr>
            <xdr:cNvPr id="38" name="Ink 37">
              <a:extLst>
                <a:ext uri="{FF2B5EF4-FFF2-40B4-BE49-F238E27FC236}">
                  <a16:creationId xmlns:a16="http://schemas.microsoft.com/office/drawing/2014/main" id="{D104635B-F300-4296-9976-950957A363E7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021686" y="8557710"/>
              <a:ext cx="983160" cy="316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26105</xdr:colOff>
      <xdr:row>36</xdr:row>
      <xdr:rowOff>57754</xdr:rowOff>
    </xdr:from>
    <xdr:to>
      <xdr:col>14</xdr:col>
      <xdr:colOff>245345</xdr:colOff>
      <xdr:row>37</xdr:row>
      <xdr:rowOff>160294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47615C38-F232-4BDC-80F5-8D27EBA94255}"/>
                </a:ext>
              </a:extLst>
            </xdr14:cNvPr>
            <xdr14:cNvContentPartPr/>
          </xdr14:nvContentPartPr>
          <xdr14:nvPr macro=""/>
          <xdr14:xfrm>
            <a:off x="13343246" y="8546910"/>
            <a:ext cx="219240" cy="293040"/>
          </xdr14:xfrm>
        </xdr:contentPart>
      </mc:Choice>
      <mc:Fallback xmlns=""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47615C38-F232-4BDC-80F5-8D27EBA94255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3334592" y="8538270"/>
              <a:ext cx="236909" cy="310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438305</xdr:colOff>
      <xdr:row>37</xdr:row>
      <xdr:rowOff>13774</xdr:rowOff>
    </xdr:from>
    <xdr:to>
      <xdr:col>14</xdr:col>
      <xdr:colOff>466745</xdr:colOff>
      <xdr:row>37</xdr:row>
      <xdr:rowOff>30334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E2C13DDB-7E22-4749-A137-12C8F2271466}"/>
                </a:ext>
              </a:extLst>
            </xdr14:cNvPr>
            <xdr14:cNvContentPartPr/>
          </xdr14:nvContentPartPr>
          <xdr14:nvPr macro=""/>
          <xdr14:xfrm>
            <a:off x="13755446" y="8693430"/>
            <a:ext cx="28440" cy="1656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E2C13DDB-7E22-4749-A137-12C8F2271466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3746806" y="8684430"/>
              <a:ext cx="46080" cy="3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168767</xdr:colOff>
      <xdr:row>35</xdr:row>
      <xdr:rowOff>188494</xdr:rowOff>
    </xdr:from>
    <xdr:to>
      <xdr:col>16</xdr:col>
      <xdr:colOff>274708</xdr:colOff>
      <xdr:row>38</xdr:row>
      <xdr:rowOff>135754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93F7BCF9-22C6-4C90-8B96-0D9A84E1819D}"/>
                </a:ext>
              </a:extLst>
            </xdr14:cNvPr>
            <xdr14:cNvContentPartPr/>
          </xdr14:nvContentPartPr>
          <xdr14:nvPr macro=""/>
          <xdr14:xfrm>
            <a:off x="14093126" y="8487150"/>
            <a:ext cx="713160" cy="51876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93F7BCF9-22C6-4C90-8B96-0D9A84E1819D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4084482" y="8478150"/>
              <a:ext cx="730809" cy="536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455653</xdr:colOff>
      <xdr:row>40</xdr:row>
      <xdr:rowOff>144274</xdr:rowOff>
    </xdr:from>
    <xdr:to>
      <xdr:col>7</xdr:col>
      <xdr:colOff>201797</xdr:colOff>
      <xdr:row>42</xdr:row>
      <xdr:rowOff>60994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241C27C5-BAB2-4B9A-84B9-AF33CD64BF78}"/>
                </a:ext>
              </a:extLst>
            </xdr14:cNvPr>
            <xdr14:cNvContentPartPr/>
          </xdr14:nvContentPartPr>
          <xdr14:nvPr macro=""/>
          <xdr14:xfrm>
            <a:off x="7700606" y="9395430"/>
            <a:ext cx="1567800" cy="297720"/>
          </xdr14:xfrm>
        </xdr:contentPart>
      </mc:Choice>
      <mc:Fallback xmlns="">
        <xdr:pic>
          <xdr:nvPicPr>
            <xdr:cNvPr id="64" name="Ink 63">
              <a:extLst>
                <a:ext uri="{FF2B5EF4-FFF2-40B4-BE49-F238E27FC236}">
                  <a16:creationId xmlns:a16="http://schemas.microsoft.com/office/drawing/2014/main" id="{241C27C5-BAB2-4B9A-84B9-AF33CD64BF78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7691966" y="9386790"/>
              <a:ext cx="1585440" cy="315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454877</xdr:colOff>
      <xdr:row>41</xdr:row>
      <xdr:rowOff>15694</xdr:rowOff>
    </xdr:from>
    <xdr:to>
      <xdr:col>7</xdr:col>
      <xdr:colOff>570077</xdr:colOff>
      <xdr:row>41</xdr:row>
      <xdr:rowOff>17854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6C0B56C3-A43E-4516-A27A-CB7F03413D68}"/>
                </a:ext>
              </a:extLst>
            </xdr14:cNvPr>
            <xdr14:cNvContentPartPr/>
          </xdr14:nvContentPartPr>
          <xdr14:nvPr macro=""/>
          <xdr14:xfrm>
            <a:off x="9521486" y="9457350"/>
            <a:ext cx="115200" cy="2160"/>
          </xdr14:xfrm>
        </xdr:contentPart>
      </mc:Choice>
      <mc:Fallback xmlns="">
        <xdr:pic>
          <xdr:nvPicPr>
            <xdr:cNvPr id="65" name="Ink 64">
              <a:extLst>
                <a:ext uri="{FF2B5EF4-FFF2-40B4-BE49-F238E27FC236}">
                  <a16:creationId xmlns:a16="http://schemas.microsoft.com/office/drawing/2014/main" id="{6C0B56C3-A43E-4516-A27A-CB7F03413D68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9512486" y="9448350"/>
              <a:ext cx="132840" cy="19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424277</xdr:colOff>
      <xdr:row>41</xdr:row>
      <xdr:rowOff>97054</xdr:rowOff>
    </xdr:from>
    <xdr:to>
      <xdr:col>7</xdr:col>
      <xdr:colOff>579797</xdr:colOff>
      <xdr:row>41</xdr:row>
      <xdr:rowOff>125494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8F62FAF-A739-41F9-B9FE-0D2090AB9146}"/>
                </a:ext>
              </a:extLst>
            </xdr14:cNvPr>
            <xdr14:cNvContentPartPr/>
          </xdr14:nvContentPartPr>
          <xdr14:nvPr macro=""/>
          <xdr14:xfrm>
            <a:off x="9490886" y="9538710"/>
            <a:ext cx="155520" cy="28440"/>
          </xdr14:xfrm>
        </xdr:contentPart>
      </mc:Choice>
      <mc:Fallback xmlns="">
        <xdr:pic>
          <xdr:nvPicPr>
            <xdr:cNvPr id="66" name="Ink 65">
              <a:extLst>
                <a:ext uri="{FF2B5EF4-FFF2-40B4-BE49-F238E27FC236}">
                  <a16:creationId xmlns:a16="http://schemas.microsoft.com/office/drawing/2014/main" id="{08F62FAF-A739-41F9-B9FE-0D2090AB9146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481886" y="9530070"/>
              <a:ext cx="173160" cy="46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236098</xdr:colOff>
      <xdr:row>40</xdr:row>
      <xdr:rowOff>2074</xdr:rowOff>
    </xdr:from>
    <xdr:to>
      <xdr:col>8</xdr:col>
      <xdr:colOff>466858</xdr:colOff>
      <xdr:row>41</xdr:row>
      <xdr:rowOff>117214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7743CEDE-6CCF-4093-BBCE-4CCEAAC9CD02}"/>
                </a:ext>
              </a:extLst>
            </xdr14:cNvPr>
            <xdr14:cNvContentPartPr/>
          </xdr14:nvContentPartPr>
          <xdr14:nvPr macro=""/>
          <xdr14:xfrm>
            <a:off x="9909926" y="9253230"/>
            <a:ext cx="230760" cy="305640"/>
          </xdr14:xfrm>
        </xdr:contentPart>
      </mc:Choice>
      <mc:Fallback xmlns="">
        <xdr:pic>
          <xdr:nvPicPr>
            <xdr:cNvPr id="69" name="Ink 68">
              <a:extLst>
                <a:ext uri="{FF2B5EF4-FFF2-40B4-BE49-F238E27FC236}">
                  <a16:creationId xmlns:a16="http://schemas.microsoft.com/office/drawing/2014/main" id="{7743CEDE-6CCF-4093-BBCE-4CCEAAC9CD02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9900926" y="9244590"/>
              <a:ext cx="248400" cy="323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55119</xdr:colOff>
      <xdr:row>40</xdr:row>
      <xdr:rowOff>159034</xdr:rowOff>
    </xdr:from>
    <xdr:to>
      <xdr:col>9</xdr:col>
      <xdr:colOff>90759</xdr:colOff>
      <xdr:row>40</xdr:row>
      <xdr:rowOff>182434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263DA4DA-352A-4A8E-8B0D-FA62DCDEF7E3}"/>
                </a:ext>
              </a:extLst>
            </xdr14:cNvPr>
            <xdr14:cNvContentPartPr/>
          </xdr14:nvContentPartPr>
          <xdr14:nvPr macro=""/>
          <xdr14:xfrm>
            <a:off x="10336166" y="9410190"/>
            <a:ext cx="35640" cy="23400"/>
          </xdr14:xfrm>
        </xdr:contentPart>
      </mc:Choice>
      <mc:Fallback xmlns="">
        <xdr:pic>
          <xdr:nvPicPr>
            <xdr:cNvPr id="70" name="Ink 69">
              <a:extLst>
                <a:ext uri="{FF2B5EF4-FFF2-40B4-BE49-F238E27FC236}">
                  <a16:creationId xmlns:a16="http://schemas.microsoft.com/office/drawing/2014/main" id="{263DA4DA-352A-4A8E-8B0D-FA62DCDEF7E3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0327166" y="9401190"/>
              <a:ext cx="53280" cy="41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317199</xdr:colOff>
      <xdr:row>39</xdr:row>
      <xdr:rowOff>150814</xdr:rowOff>
    </xdr:from>
    <xdr:to>
      <xdr:col>9</xdr:col>
      <xdr:colOff>551919</xdr:colOff>
      <xdr:row>41</xdr:row>
      <xdr:rowOff>112174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5DBFB48D-8766-4A74-B547-13A39510F884}"/>
                </a:ext>
              </a:extLst>
            </xdr14:cNvPr>
            <xdr14:cNvContentPartPr/>
          </xdr14:nvContentPartPr>
          <xdr14:nvPr macro=""/>
          <xdr14:xfrm>
            <a:off x="10598246" y="9211470"/>
            <a:ext cx="234720" cy="342360"/>
          </xdr14:xfrm>
        </xdr:contentPart>
      </mc:Choice>
      <mc:Fallback xmlns="">
        <xdr:pic>
          <xdr:nvPicPr>
            <xdr:cNvPr id="73" name="Ink 72">
              <a:extLst>
                <a:ext uri="{FF2B5EF4-FFF2-40B4-BE49-F238E27FC236}">
                  <a16:creationId xmlns:a16="http://schemas.microsoft.com/office/drawing/2014/main" id="{5DBFB48D-8766-4A74-B547-13A39510F88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89246" y="9202830"/>
              <a:ext cx="252360" cy="36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48740</xdr:colOff>
      <xdr:row>41</xdr:row>
      <xdr:rowOff>93094</xdr:rowOff>
    </xdr:from>
    <xdr:to>
      <xdr:col>11</xdr:col>
      <xdr:colOff>180602</xdr:colOff>
      <xdr:row>42</xdr:row>
      <xdr:rowOff>145594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71F627F9-3A67-46E6-91C7-CF8D09241045}"/>
                </a:ext>
              </a:extLst>
            </xdr14:cNvPr>
            <xdr14:cNvContentPartPr/>
          </xdr14:nvContentPartPr>
          <xdr14:nvPr macro=""/>
          <xdr14:xfrm>
            <a:off x="10937006" y="9534750"/>
            <a:ext cx="739080" cy="243000"/>
          </xdr14:xfrm>
        </xdr:contentPart>
      </mc:Choice>
      <mc:Fallback xmlns="">
        <xdr:pic>
          <xdr:nvPicPr>
            <xdr:cNvPr id="82" name="Ink 81">
              <a:extLst>
                <a:ext uri="{FF2B5EF4-FFF2-40B4-BE49-F238E27FC236}">
                  <a16:creationId xmlns:a16="http://schemas.microsoft.com/office/drawing/2014/main" id="{71F627F9-3A67-46E6-91C7-CF8D09241045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10928006" y="9526097"/>
              <a:ext cx="756720" cy="26066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308261</xdr:colOff>
      <xdr:row>44</xdr:row>
      <xdr:rowOff>96360</xdr:rowOff>
    </xdr:from>
    <xdr:to>
      <xdr:col>3</xdr:col>
      <xdr:colOff>209002</xdr:colOff>
      <xdr:row>46</xdr:row>
      <xdr:rowOff>126840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38946620-9CAB-47EC-BE6D-2620CE425E3A}"/>
                </a:ext>
              </a:extLst>
            </xdr14:cNvPr>
            <xdr14:cNvContentPartPr/>
          </xdr14:nvContentPartPr>
          <xdr14:nvPr macro=""/>
          <xdr14:xfrm>
            <a:off x="6070886" y="10109516"/>
            <a:ext cx="507960" cy="411480"/>
          </xdr14:xfrm>
        </xdr:contentPart>
      </mc:Choice>
      <mc:Fallback xmlns="">
        <xdr:pic>
          <xdr:nvPicPr>
            <xdr:cNvPr id="87" name="Ink 86">
              <a:extLst>
                <a:ext uri="{FF2B5EF4-FFF2-40B4-BE49-F238E27FC236}">
                  <a16:creationId xmlns:a16="http://schemas.microsoft.com/office/drawing/2014/main" id="{38946620-9CAB-47EC-BE6D-2620CE425E3A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6062246" y="10100524"/>
              <a:ext cx="525600" cy="42910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452002</xdr:colOff>
      <xdr:row>43</xdr:row>
      <xdr:rowOff>45660</xdr:rowOff>
    </xdr:from>
    <xdr:to>
      <xdr:col>6</xdr:col>
      <xdr:colOff>215015</xdr:colOff>
      <xdr:row>48</xdr:row>
      <xdr:rowOff>84960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57D71733-B93A-4160-AFDD-FCE161E75EE7}"/>
                </a:ext>
              </a:extLst>
            </xdr14:cNvPr>
            <xdr14:cNvContentPartPr/>
          </xdr14:nvContentPartPr>
          <xdr14:nvPr macro=""/>
          <xdr14:xfrm>
            <a:off x="6821846" y="9868316"/>
            <a:ext cx="1852560" cy="991800"/>
          </xdr14:xfrm>
        </xdr:contentPart>
      </mc:Choice>
      <mc:Fallback xmlns="">
        <xdr:pic>
          <xdr:nvPicPr>
            <xdr:cNvPr id="111" name="Ink 110">
              <a:extLst>
                <a:ext uri="{FF2B5EF4-FFF2-40B4-BE49-F238E27FC236}">
                  <a16:creationId xmlns:a16="http://schemas.microsoft.com/office/drawing/2014/main" id="{57D71733-B93A-4160-AFDD-FCE161E75EE7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6812846" y="9859676"/>
              <a:ext cx="1870200" cy="1009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55440</xdr:colOff>
      <xdr:row>30</xdr:row>
      <xdr:rowOff>116033</xdr:rowOff>
    </xdr:from>
    <xdr:to>
      <xdr:col>0</xdr:col>
      <xdr:colOff>1331280</xdr:colOff>
      <xdr:row>34</xdr:row>
      <xdr:rowOff>53153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D157C74C-443B-4ABF-9D33-9D2C4F1C78F9}"/>
                </a:ext>
              </a:extLst>
            </xdr14:cNvPr>
            <xdr14:cNvContentPartPr/>
          </xdr14:nvContentPartPr>
          <xdr14:nvPr macro=""/>
          <xdr14:xfrm>
            <a:off x="55440" y="7457610"/>
            <a:ext cx="1275840" cy="699120"/>
          </xdr14:xfrm>
        </xdr:contentPart>
      </mc:Choice>
      <mc:Fallback xmlns="">
        <xdr:pic>
          <xdr:nvPicPr>
            <xdr:cNvPr id="123" name="Ink 122">
              <a:extLst>
                <a:ext uri="{FF2B5EF4-FFF2-40B4-BE49-F238E27FC236}">
                  <a16:creationId xmlns:a16="http://schemas.microsoft.com/office/drawing/2014/main" id="{D157C74C-443B-4ABF-9D33-9D2C4F1C78F9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440" y="7448970"/>
              <a:ext cx="1293480" cy="716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2382840</xdr:colOff>
      <xdr:row>30</xdr:row>
      <xdr:rowOff>49793</xdr:rowOff>
    </xdr:from>
    <xdr:to>
      <xdr:col>0</xdr:col>
      <xdr:colOff>2844360</xdr:colOff>
      <xdr:row>33</xdr:row>
      <xdr:rowOff>88493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1D1E703D-9BEB-4D70-BD08-F1A0A454DCEA}"/>
                </a:ext>
              </a:extLst>
            </xdr14:cNvPr>
            <xdr14:cNvContentPartPr/>
          </xdr14:nvContentPartPr>
          <xdr14:nvPr macro=""/>
          <xdr14:xfrm>
            <a:off x="2382840" y="7391370"/>
            <a:ext cx="461520" cy="610200"/>
          </xdr14:xfrm>
        </xdr:contentPart>
      </mc:Choice>
      <mc:Fallback xmlns="">
        <xdr:pic>
          <xdr:nvPicPr>
            <xdr:cNvPr id="131" name="Ink 130">
              <a:extLst>
                <a:ext uri="{FF2B5EF4-FFF2-40B4-BE49-F238E27FC236}">
                  <a16:creationId xmlns:a16="http://schemas.microsoft.com/office/drawing/2014/main" id="{1D1E703D-9BEB-4D70-BD08-F1A0A454DCEA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2373840" y="7382730"/>
              <a:ext cx="479160" cy="627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1586160</xdr:colOff>
      <xdr:row>30</xdr:row>
      <xdr:rowOff>126473</xdr:rowOff>
    </xdr:from>
    <xdr:to>
      <xdr:col>0</xdr:col>
      <xdr:colOff>2183040</xdr:colOff>
      <xdr:row>33</xdr:row>
      <xdr:rowOff>107933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BDE432CD-0E21-4B86-B65C-DA903ED5BE47}"/>
                </a:ext>
              </a:extLst>
            </xdr14:cNvPr>
            <xdr14:cNvContentPartPr/>
          </xdr14:nvContentPartPr>
          <xdr14:nvPr macro=""/>
          <xdr14:xfrm>
            <a:off x="1586160" y="7468050"/>
            <a:ext cx="596880" cy="552960"/>
          </xdr14:xfrm>
        </xdr:contentPart>
      </mc:Choice>
      <mc:Fallback xmlns="">
        <xdr:pic>
          <xdr:nvPicPr>
            <xdr:cNvPr id="132" name="Ink 131">
              <a:extLst>
                <a:ext uri="{FF2B5EF4-FFF2-40B4-BE49-F238E27FC236}">
                  <a16:creationId xmlns:a16="http://schemas.microsoft.com/office/drawing/2014/main" id="{BDE432CD-0E21-4B86-B65C-DA903ED5BE47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1577520" y="7459410"/>
              <a:ext cx="614520" cy="57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3123720</xdr:colOff>
      <xdr:row>31</xdr:row>
      <xdr:rowOff>40013</xdr:rowOff>
    </xdr:from>
    <xdr:to>
      <xdr:col>0</xdr:col>
      <xdr:colOff>3312360</xdr:colOff>
      <xdr:row>32</xdr:row>
      <xdr:rowOff>20513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A244E769-8432-4139-9914-373E2DC68927}"/>
                </a:ext>
              </a:extLst>
            </xdr14:cNvPr>
            <xdr14:cNvContentPartPr/>
          </xdr14:nvContentPartPr>
          <xdr14:nvPr macro=""/>
          <xdr14:xfrm>
            <a:off x="3123720" y="7572090"/>
            <a:ext cx="188640" cy="171000"/>
          </xdr14:xfrm>
        </xdr:contentPart>
      </mc:Choice>
      <mc:Fallback xmlns="">
        <xdr:pic>
          <xdr:nvPicPr>
            <xdr:cNvPr id="135" name="Ink 134">
              <a:extLst>
                <a:ext uri="{FF2B5EF4-FFF2-40B4-BE49-F238E27FC236}">
                  <a16:creationId xmlns:a16="http://schemas.microsoft.com/office/drawing/2014/main" id="{A244E769-8432-4139-9914-373E2DC68927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3115080" y="7563090"/>
              <a:ext cx="206280" cy="188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3592440</xdr:colOff>
      <xdr:row>30</xdr:row>
      <xdr:rowOff>38273</xdr:rowOff>
    </xdr:from>
    <xdr:to>
      <xdr:col>0</xdr:col>
      <xdr:colOff>3758040</xdr:colOff>
      <xdr:row>33</xdr:row>
      <xdr:rowOff>11453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51C42E4B-6385-44C1-9AEF-1B04EA569692}"/>
                </a:ext>
              </a:extLst>
            </xdr14:cNvPr>
            <xdr14:cNvContentPartPr/>
          </xdr14:nvContentPartPr>
          <xdr14:nvPr macro=""/>
          <xdr14:xfrm>
            <a:off x="3592440" y="7379850"/>
            <a:ext cx="165600" cy="544680"/>
          </xdr14:xfrm>
        </xdr:contentPart>
      </mc:Choice>
      <mc:Fallback xmlns="">
        <xdr:pic>
          <xdr:nvPicPr>
            <xdr:cNvPr id="136" name="Ink 135">
              <a:extLst>
                <a:ext uri="{FF2B5EF4-FFF2-40B4-BE49-F238E27FC236}">
                  <a16:creationId xmlns:a16="http://schemas.microsoft.com/office/drawing/2014/main" id="{51C42E4B-6385-44C1-9AEF-1B04EA569692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3583440" y="7370850"/>
              <a:ext cx="183240" cy="562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4524480</xdr:colOff>
      <xdr:row>29</xdr:row>
      <xdr:rowOff>129053</xdr:rowOff>
    </xdr:from>
    <xdr:to>
      <xdr:col>0</xdr:col>
      <xdr:colOff>4989960</xdr:colOff>
      <xdr:row>33</xdr:row>
      <xdr:rowOff>118733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B2024068-B652-41E0-ACCC-26E37CD14DC7}"/>
                </a:ext>
              </a:extLst>
            </xdr14:cNvPr>
            <xdr14:cNvContentPartPr/>
          </xdr14:nvContentPartPr>
          <xdr14:nvPr macro=""/>
          <xdr14:xfrm>
            <a:off x="4524480" y="7280130"/>
            <a:ext cx="465480" cy="751680"/>
          </xdr14:xfrm>
        </xdr:contentPart>
      </mc:Choice>
      <mc:Fallback xmlns="">
        <xdr:pic>
          <xdr:nvPicPr>
            <xdr:cNvPr id="142" name="Ink 141">
              <a:extLst>
                <a:ext uri="{FF2B5EF4-FFF2-40B4-BE49-F238E27FC236}">
                  <a16:creationId xmlns:a16="http://schemas.microsoft.com/office/drawing/2014/main" id="{B2024068-B652-41E0-ACCC-26E37CD14DC7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4515833" y="7271130"/>
              <a:ext cx="483134" cy="769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3928680</xdr:colOff>
      <xdr:row>30</xdr:row>
      <xdr:rowOff>181193</xdr:rowOff>
    </xdr:from>
    <xdr:to>
      <xdr:col>0</xdr:col>
      <xdr:colOff>4241880</xdr:colOff>
      <xdr:row>32</xdr:row>
      <xdr:rowOff>68753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7877F491-DA80-47EB-B95B-29B083A2A0B4}"/>
                </a:ext>
              </a:extLst>
            </xdr14:cNvPr>
            <xdr14:cNvContentPartPr/>
          </xdr14:nvContentPartPr>
          <xdr14:nvPr macro=""/>
          <xdr14:xfrm>
            <a:off x="3928680" y="7522770"/>
            <a:ext cx="313200" cy="268560"/>
          </xdr14:xfrm>
        </xdr:contentPart>
      </mc:Choice>
      <mc:Fallback xmlns="">
        <xdr:pic>
          <xdr:nvPicPr>
            <xdr:cNvPr id="143" name="Ink 142">
              <a:extLst>
                <a:ext uri="{FF2B5EF4-FFF2-40B4-BE49-F238E27FC236}">
                  <a16:creationId xmlns:a16="http://schemas.microsoft.com/office/drawing/2014/main" id="{7877F491-DA80-47EB-B95B-29B083A2A0B4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3920030" y="7513782"/>
              <a:ext cx="330860" cy="28617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422238</xdr:colOff>
      <xdr:row>29</xdr:row>
      <xdr:rowOff>53453</xdr:rowOff>
    </xdr:from>
    <xdr:to>
      <xdr:col>11</xdr:col>
      <xdr:colOff>152451</xdr:colOff>
      <xdr:row>31</xdr:row>
      <xdr:rowOff>181133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2FC765EE-E988-4222-AA3D-457F6C536612}"/>
                </a:ext>
              </a:extLst>
            </xdr14:cNvPr>
            <xdr14:cNvContentPartPr/>
          </xdr14:nvContentPartPr>
          <xdr14:nvPr macro=""/>
          <xdr14:xfrm>
            <a:off x="6181200" y="7204530"/>
            <a:ext cx="5474520" cy="508680"/>
          </xdr14:xfrm>
        </xdr:contentPart>
      </mc:Choice>
      <mc:Fallback xmlns="">
        <xdr:pic>
          <xdr:nvPicPr>
            <xdr:cNvPr id="144" name="Ink 143">
              <a:extLst>
                <a:ext uri="{FF2B5EF4-FFF2-40B4-BE49-F238E27FC236}">
                  <a16:creationId xmlns:a16="http://schemas.microsoft.com/office/drawing/2014/main" id="{2FC765EE-E988-4222-AA3D-457F6C536612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6172560" y="7195890"/>
              <a:ext cx="5492160" cy="5263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2:01.61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185 1 11002,'0'0'16012,"-16"67"-14188,-7-55-264,-5 0-847,0-1-465,0-3-248,3-3-656,3-4-1665,7-1-2760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3:10.74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6 12411,'0'0'14859,"56"-4"-14179,-16 4-416,4 0-128,2 0-136,-4 0-768,-4-2-1249,-7 2-1055,-9 0-2337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3:11.15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79 14427,'0'0'9106,"96"-14"-5025,-43 1-3049,8 1-712,-2 0-320,10 0-1296,-17 3-4417,-11 3-10155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3:13.88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24 131 8194,'0'0'15314,"9"21"-13770,35 78-399,-4 2-1,-5 1 1,44 214-1,-79-313-1586,9 40 1697,0-23-3368,4-7-7820</inkml:trace>
  <inkml:trace contextRef="#ctx0" brushRef="#br0" timeOffset="447.53">0 177 200,'0'0'10025,"1"-13"-5850,-1 7-3879,1-1 0,-1 1 0,1 0 0,0-1 0,1 1 0,0 0 0,0 0-1,0 0 1,0 0 0,1 0 0,0 1 0,0-1 0,1 1 0,0 0 0,0-1 0,0 2-1,0-1 1,1 0 0,-1 1 0,1 0 0,6-3 0,1 0-146,1 1 0,-1 1 0,1 0 0,1 1 0,-1 1 0,0 0 0,1 0 0,-1 2 0,1-1 0,0 2 0,0 0 0,-1 0 0,1 2 0,17 2 0,2 3 115,0 2 1,-1 1-1,0 1 0,49 24 1,-63-26-135,54 29 166,-67-35-282,0 0 0,0 0 0,0 0 0,-1 1 1,1 0-1,-1 0 0,0 0 0,-1 1 0,1-1 0,4 9 0,-7-12 36,-1 0 0,1 0 0,-1 1 0,0-1 0,0 1 0,1-1 0,-1 0-1,0 1 1,0-1 0,0 0 0,-1 1 0,1-1 0,0 1 0,0-1 0,-1 0 0,1 0-1,-1 1 1,1-1 0,-1 0 0,0 0 0,1 1 0,-1-1 0,0 0 0,0 0 0,0 0-1,0 0 1,0 0 0,0 0 0,0 0 0,0 0 0,0-1 0,0 1 0,-1 0 0,1-1-1,0 1 1,0-1 0,-2 1 0,-56 18 1370,49-17-1324,-53 10 363,-74 5 0,33-5-6837,78-8-752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3:18.32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35 0 10114,'0'0'6794,"-3"10"-6290,-9 29-110,13-39-364,-1 1 0,0 0 0,0 0-1,0-1 1,1 1 0,-1 0-1,0 0 1,1-1 0,-1 1-1,0 0 1,1-1 0,-1 1 0,1-1-1,-1 1 1,1 0 0,-1-1-1,1 1 1,0-1 0,-1 1-1,1-1 1,0 0 0,-1 1 0,1-1-1,0 0 1,-1 1 0,1-1-1,0 0 1,0 0 0,-1 0-1,1 1 1,0-1 0,0 0 0,0 0-1,-1 0 1,1 0 0,0-1-1,0 1 1,1 0 0,29-4 1467,-29 4-1375,-1-1-1,1 0 1,-1 1 0,0-1 0,0 0 0,1 1 0,-1-1-1,0 0 1,0 0 0,0 0 0,0 0 0,0 0 0,0-1-1,0 1 1,0 0 0,0 0 0,-1-1 0,1 1 0,1-3-1,-2 3-66,0 1 0,0-1-1,0 1 1,0-1 0,0 0 0,0 1-1,0-1 1,0 0 0,0 1-1,0-1 1,-1 1 0,1-1 0,0 0-1,0 1 1,0-1 0,-1 1-1,1-1 1,0 0 0,-1 1-1,1-1 1,-1 1 0,1-1 0,0 1-1,-1 0 1,1-1 0,-1 1-1,1-1 1,-1 1 0,0 0 0,1-1-1,-1 1 1,1 0 0,-1 0-1,1 0 1,-1-1 0,0 1-1,1 0 1,-1 0 0,0 0 0,1 0-1,-1 0 1,0 0 0,1 0-1,-1 0 1,0 0 0,-9 0 158,6-1-189,-1 1 1,1-1 0,0 1 0,0 0 0,0 0-1,-1 0 1,1 1 0,0-1 0,0 1 0,0 0-1,0 1 1,0-1 0,0 1 0,0-1-1,-4 3 1,48-6-441,-39 2 431,-1 0 1,1 0-1,0 0 0,-1 0 1,1-1-1,0 1 0,-1 0 1,1 0-1,0-1 0,-1 1 1,1 0-1,-1-1 0,1 1 1,-1-1-1,1 1 0,-1-1 1,1 1-1,-1-1 0,1 1 1,-1-1-1,1 1 0,-1-1 1,0 0-1,1 1 0,-1-1 1,0-1-1,-10-5 1854,-4 8-2876,13 0 772,1-1 0,0 1 0,0-1 1,0 0-1,0 1 0,-1-1 0,1 1 1,0-1-1,0 1 0,0-1 0,0 1 0,0-1 1,0 1-1,0-1 0,0 1 0,1-1 1,-1 1-1,0-1 0,0 1 0,0-1 0,0 1 1,1-1-1,-1 0 0,0 1 0,0-1 1,1 1-1,-1-1 0,0 0 0,1 1 1,-1-1-1,0 0 0,1 1 0,-1-1 0,1 1 1,10 8-7447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3:19.26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149 91 11482,'0'0'13553,"-1"11"-12716,-93 783 1489,93-789-2294,-6 37-114,7-34-15,7-26 67,28-118-579,17-139 0,-14 62-288,-31 182 920,1 0 1,2 1 0,15-33 0,-18 47 163,1 0 1,1 0-1,0 1 0,1 1 1,1-1-1,23-23 1,-32 36-160,0 0 0,-1 0 0,1 1 1,0-1-1,0 0 0,-1 1 0,1-1 1,0 1-1,1 0 0,-1 0 0,0 0 1,0 0-1,0 0 0,1 0 0,-1 1 1,1-1-1,-1 1 0,0-1 0,1 1 1,-1 0-1,1 0 0,-1 0 0,0 0 1,1 0-1,-1 1 0,1-1 0,-1 1 1,0 0-1,1 0 0,-1-1 0,0 2 1,0-1-1,0 0 0,0 0 0,0 1 1,3 2-1,3 3 22,-2 2 1,1-1-1,-1 1 0,0 0 1,-1 0-1,0 1 0,5 12 1,13 38 276,-3 1 0,-2 1 0,-3 1 0,-3 0-1,-2 1 1,1 83 0,-10-118-336,2-1 0,1 0-1,2 0 1,8 28 0,8-5-2808,8-3-4035,-19-33 1537</inkml:trace>
  <inkml:trace contextRef="#ctx0" brushRef="#br0" timeOffset="400.61">0 571 5521,'0'0'14195,"99"-20"-9506,-37 12-2264,5 0-1441,5 3-984,9 5-240,-9 0-2569,-16 0-4728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3:25.61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78 3201,'0'0'10395,"0"-5"-8633,0-12-380,0 4 5554,0 29-5843,12 297-1018,-9-268-611,-3-25-5191</inkml:trace>
  <inkml:trace contextRef="#ctx0" brushRef="#br0" timeOffset="447.63">215 112 11122,'0'0'5197,"13"-7"-2980,-8 3-2004,4-2 102,0 1-1,1 0 1,0 0 0,0 1 0,12-3 0,-20 6-290,0 0-1,0 1 1,1-1-1,-1 1 1,0-1 0,0 1-1,1 0 1,-1 0-1,0 0 1,1 0 0,-1 1-1,0-1 1,0 0-1,1 1 1,-1 0-1,0 0 1,0-1 0,0 1-1,0 0 1,0 1-1,0-1 1,0 0 0,0 0-1,0 1 1,-1-1-1,1 1 1,-1 0 0,1 0-1,-1-1 1,1 1-1,-1 0 1,0 0-1,0 0 1,0 0 0,1 4-1,0 0 30,0 0 0,-1-1 0,0 1-1,0 0 1,0 0 0,-1-1 0,0 1-1,0 0 1,0 0 0,-1 0 0,0 0-1,0-1 1,0 1 0,-1 0 0,0-1-1,0 1 1,0-1 0,-1 0 0,0 0-1,0 0 1,-6 8 0,-6 5 241,-1-1 0,0-1 1,-1 0-1,-22 14 0,18-13-288,20-17-21,0 1-1,1-1 0,-1 1 1,0 0-1,1-1 1,-1 1-1,0-1 0,1 1 1,-1 0-1,0 0 1,1-1-1,-1 1 0,1 0 1,0 0-1,-1 0 1,1-1-1,0 1 0,-1 0 1,1 0-1,0 0 1,0 0-1,0 0 0,0 0 1,0 0-1,0 0 1,0-1-1,0 3 0,1-2 7,0 0 0,-1 1 0,1-1 0,0 0 0,0 0 0,1 0 0,-1 0 0,0 0 0,0 0 0,0 0 0,1 0 0,-1 0 0,0 0 0,4 1 0,8 3 16,1-1-1,28 6 1,-28-7-73,44 6-1286,-19-8-4753,-19-1-2009</inkml:trace>
  <inkml:trace contextRef="#ctx0" brushRef="#br0" timeOffset="848.3">820 160 7114,'0'0'12850,"-33"98"-11017,13-56-297,0 0-376,1-2-152,1-4-127,6-6-529,2-6-248,3-7-104,2-4-496,1-5-1417</inkml:trace>
  <inkml:trace contextRef="#ctx0" brushRef="#br0" timeOffset="1218.1">545 145 14427,'0'0'9857,"34"3"-9728,-25 0 4312,-10 22-12772,-2-10-189</inkml:trace>
  <inkml:trace contextRef="#ctx0" brushRef="#br0" timeOffset="1650.5">907 533 8210,'0'0'18916,"6"-8"-13739,-12 8-4713,0 0-464,2 0-680</inkml:trace>
  <inkml:trace contextRef="#ctx0" brushRef="#br0" timeOffset="2020.28">1241 531 9794,'0'0'13555,"20"82"-11411,-20-64-159,-9-4-761,-5-1-656,-1-3-568,-6-6-528,7-2-3225,1-2-4048</inkml:trace>
  <inkml:trace contextRef="#ctx0" brushRef="#br0" timeOffset="2605.73">1571 88 568,'0'0'18263,"3"-9"-10719,-28 39-6749,20-26-780,1 1 0,-1-1 0,1 1 0,0 0 0,0 0 0,1 0 0,-1 0 0,1 1 0,1-1 0,-1 1 1,1 0-1,0 0 0,0 0 0,0 0 0,1 0 0,-1 9 0,3-13-22,-1 0 0,1 0 1,0 0-1,0 0 0,0 0 1,0 0-1,0 0 0,0-1 0,1 1 1,-1 0-1,1-1 0,-1 1 1,1-1-1,0 1 0,-1-1 0,1 0 1,3 2-1,43 22-37,-28-16 38,-8-3 159,5 3-241,-1 0-1,0 1 1,18 14-1,-31-21 213,0-1-1,0 0 0,0 1 0,-1 0 0,1 0 0,-1 0 0,1 0 1,-1 0-1,0 0 0,0 1 0,-1-1 0,1 1 0,-1-1 1,1 1-1,-1 0 0,0 0 0,-1-1 0,1 1 0,-1 0 0,1 0 1,-1 7-1,-2-8-13,1 1 1,-1-1-1,1 0 1,-1 0-1,0 0 1,0-1-1,0 1 1,0 0-1,-1-1 1,1 1-1,-1-1 1,0 0-1,1 0 1,-1 0-1,0 0 1,0-1 0,0 1-1,0-1 1,-1 1-1,-4 0 1,-34 11-1848,8-9-4216,17-4-517,3 0-3885</inkml:trace>
  <inkml:trace contextRef="#ctx0" brushRef="#br0" timeOffset="3107.64">1564 54 13395,'0'0'9330,"97"-28"-5481,-44 19-1753,4 2-1016,2 3-792,-3 2-288,13 0-1560,-15 2-4649,-11-1-11611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4:04.7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56 110 14283,'0'0'5976,"-2"14"-4616,2-11-1272,-4 24 723,2-1 0,0 1 1,4 41-1,51 270 1775,-28-212-1906,-6 1-1,3 150 1</inkml:trace>
  <inkml:trace contextRef="#ctx0" brushRef="#br0" timeOffset="519.04">50 212 12427,'0'0'4925,"1"-13"-2964,-1 5-1688,1 0-1,0 0 0,0 0 1,1 0-1,0 0 0,0 0 0,1 0 1,0 1-1,0-1 0,1 1 1,0 0-1,0 0 0,0 0 0,1 1 1,0-1-1,1 1 0,6-6 1,-3 5-173,1 0 0,0 1 0,1 0 0,0 0 0,0 1 0,0 0 1,0 1-1,1 0 0,-1 1 0,1 1 0,0 0 0,0 0 1,0 1-1,0 0 0,0 1 0,0 1 0,0 0 0,0 1 0,0 0 1,0 0-1,12 5 0,-3 0-20,-1 1-1,1 0 1,-1 1-1,-1 2 1,0 0 0,0 1-1,-1 0 1,-1 2 0,0 0-1,24 27 1,-36-36 1,-1-1 1,0 1-1,-1 0 1,1 0-1,-1 1 1,0-1-1,0 1 0,-1 0 1,1-1-1,-1 1 1,-1 0-1,1 0 1,-1 0-1,0 1 1,0-1-1,-1 0 0,0 0 1,-1 11-1,0-11 37,-1-1 0,0 1-1,0 0 1,0 0 0,-1-1-1,0 1 1,0-1 0,-1 0-1,1 0 1,-1 0 0,0-1-1,0 1 1,-1-1 0,1 0 0,-1 0-1,0-1 1,0 1 0,-9 4-1,-2 0-20,1-1-1,-1 0 0,-1-1 0,1-1 0,-1-1 0,0 0 1,0-1-1,0 0 0,0-2 0,0 0 0,-1-1 1,1-1-1,-21-3 0,-16-6-1417,0-3 0,-90-34 1,142 47 1263,-7-3-537,-24-8-2215,11 8-5665</inkml:trace>
  <inkml:trace contextRef="#ctx0" brushRef="#br0" timeOffset="955.19">1013 402 14267,'0'0'16740,"83"-2"-15788,-39 2-144,1 0-808,1 5 0,-5 0 0,-3 3-320,-7 1-816,-2 3-1017,-5 5-2360,-8-1-2160</inkml:trace>
  <inkml:trace contextRef="#ctx0" brushRef="#br0" timeOffset="1318.43">1028 747 16684,'0'0'9714,"79"11"-7802,-33-11-976,2 0-560,1 0-376,11 4-336,-13 3-2736,-10 2-5362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4:08.54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560 263 11466,'0'0'10328,"4"-9"-9949,0 1-295,0 1 0,1 0 1,0 0-1,0 0 0,1 0 1,0 1-1,0 0 0,1 0 1,-1 1-1,1-1 0,0 1 1,1 1-1,-1 0 0,1 0 0,0 0 1,0 1-1,13-4 0,-16 6-53,-1-1 0,0 1-1,1 0 1,-1 1 0,1-1-1,0 1 1,-1-1-1,1 1 1,-1 1 0,1-1-1,0 1 1,-1 0 0,1 0-1,-1 0 1,0 0 0,1 1-1,-1 0 1,0 0-1,0 0 1,0 0 0,0 1-1,0-1 1,-1 1 0,7 6-1,-5-2 47,1 0 1,-2 1-1,1 0 0,-1 0 0,0 0 0,0 0 1,-1 1-1,0-1 0,-1 1 0,0 0 1,2 17-1,-2-11 43,-1 0-1,-1 1 1,-1-1 0,0 0 0,-1 1 0,0-1 0,-1 0 0,-1 0 0,0-1-1,-1 1 1,-11 20 0,11-24-108,-1 0-1,-1-1 1,0 1-1,0-2 1,-1 1-1,-1-1 1,1 0-1,-1-1 1,-1 0-1,1 0 1,-2-1-1,1-1 1,-1 0-1,-21 10 1,26-14-210,0 0 0,0-1 1,0 1-1,0-1 0,-12 0 0,17-1 129,-1 0-1,1 0 1,0 1-1,0-1 0,0-1 1,0 1-1,0 0 1,0 0-1,-1 0 0,1 0 1,0-1-1,0 1 0,0-1 1,0 1-1,0-1 1,0 1-1,0-1 0,0 1 1,0-1-1,0 0 1,0 0-1,1 1 0,-1-1 1,0 0-1,0 0 1,1 0-1,-1 0 0,1 0 1,-1 0-1,0 0 1,1 0-1,0 0 0,-1 0 1,1 0-1,0 0 1,-1 0-1,1-2 0,3 3 59,0 0-1,0 0 0,0 0 0,0 1 1,0 0-1,0-1 0,0 1 0,0 0 1,3 2-1,57 35 738,-52-30-469,0 0-1,0-1 0,1 0 0,0-1 0,0-1 1,1 1-1,0-2 0,0 0 0,0 0 0,0-2 1,24 3-1,-31-5-349,-1 0 0,1 0 0,-1 0 0,1-1 0,-1 0 1,8-2-1,13-14-5775,-15 6-2890</inkml:trace>
  <inkml:trace contextRef="#ctx0" brushRef="#br0" timeOffset="839.89">150 321 13275,'0'0'5529,"5"-14"-3867,-2 6-1412,-1 2-91,0-1 1,1 0 0,-1 1 0,1 0 0,1 0-1,0-1 1,-1 2 0,2-1 0,-1 0 0,1 1-1,-1 0 1,2 0 0,5-5 0,3 0 51,1 0 0,0 1 0,0 0 1,1 2-1,0-1 0,1 2 0,-1 0 0,1 1 1,0 1-1,28-3 0,-44 6-206,0 1 0,0 0 0,-1 0 0,1 0 0,0 0 0,0 0 0,0 0 0,0 0 1,0 1-1,0-1 0,0 0 0,0 0 0,-1 1 0,1-1 0,0 1 0,0-1 0,0 0 0,-1 1 0,1-1 0,0 1 0,-1 0 0,1-1 0,0 1 0,-1 0 0,1-1 0,-1 1 0,1 0 0,-1 0 1,1-1-1,-1 1 0,1 0 0,-1 0 0,0 0 0,0 0 0,1 0 0,-1-1 0,0 1 0,0 0 0,0 0 0,0 0 0,0 0 0,0 0 0,0 0 0,0 0 0,0 0 0,-1-1 0,1 1 0,0 0 1,-1 0-1,1 1 0,-3 5 129,1 0 0,-1 0 0,0 0 0,-1-1 0,-4 8 0,-60 79 371,-25 39 307,85-118-761,0 0 0,1 1 0,1 0 0,0 0-1,1 0 1,1 1 0,-4 26 0,8-39-66,-1 0 0,1 0 0,0 0 0,0 0 1,0 0-1,0 0 0,1 0 0,-1 0 0,1 0 0,0 0 0,0-1 0,0 1 0,0 0 0,1 0 1,-1-1-1,1 1 0,-1 0 0,1-1 0,0 0 0,0 1 0,0-1 0,0 0 0,0 0 1,1 0-1,-1 0 0,6 2 0,-4-2-8,1 0 0,0 0 0,0-1 0,0 1 1,0-1-1,0 0 0,0-1 0,0 0 0,0 1 0,0-1 0,0-1 0,0 1 0,1-1 1,-1 0-1,7-2 0,-10 3 86,-1-1 0,1 1 1,0 0-1,0-1 0,-1 0 0,1 1 1,0-1-1,0 0 0,-1 0 0,1 0 1,-1 0-1,1 0 0,-1 0 0,1 0 1,-1 0-1,0-1 0,0 1 1,1 0-1,-1-1 0,0 1 0,0-1 1,0 0-1,-1 1 0,1-1 0,0 0 1,-1 1-1,1-1 0,-1 0 0,1 0 1,-1 0-1,0 1 0,0-1 0,0 0 1,0 0-1,0 0 0,0 0 0,0 1 1,-1-1-1,1 0 0,-1 0 0,1 0 1,-1 1-1,0-1 0,1 0 1,-1 1-1,0-1 0,0 1 0,-2-2 1,-4-9 244,-2 1 0,1 0 0,-1 0 1,-20-17-1,-127-107-2447,47 56-5554,79 60 1737</inkml:trace>
  <inkml:trace contextRef="#ctx0" brushRef="#br0" timeOffset="2004.96">1361 191 10066,'0'0'5380,"8"-12"-3738,-1 2-1316,1 1 1,-1 0 0,2 0-1,-1 0 1,1 1-1,0 0 1,1 1 0,0 0-1,0 1 1,0 0 0,1 0-1,13-4 1,-11 5-83,0 1-1,1 1 1,-1 0 0,1 1-1,0 0 1,-1 1 0,1 1 0,21 2-1,-32-2-207,0 0 0,1 1 0,-1 0 0,0-1 0,0 1 0,1 0-1,-1 1 1,0-1 0,0 1 0,0-1 0,0 1 0,-1 0 0,1 0 0,0 0 0,-1 0-1,1 1 1,-1-1 0,0 1 0,0-1 0,0 1 0,0 0 0,0 0 0,-1 0 0,1 0-1,-1 0 1,0 0 0,0 0 0,0 0 0,0 1 0,0-1 0,-1 0 0,1 1-1,-1-1 1,0 0 0,0 1 0,-1-1 0,1 1 0,-1-1 0,0 4 0,-1 2 104,-1 0 0,0 0 0,0-1 0,0 1-1,-1-1 1,-1 0 0,1 0 0,-1 0 0,-1-1 0,1 1 0,-11 9 0,-13 11 74,-42 34 1,30-28-82,31-26-107,-29 31 118,38-38-148,0 0 0,0 0-1,1 0 1,-1 0 0,0 0 0,1 0 0,-1 0-1,1 0 1,-1 0 0,1 0 0,0 0 0,-1 0-1,1 0 1,0 1 0,0-1 0,0 0 0,0 0-1,0 0 1,0 0 0,0 0 0,0 0 0,0 1-1,0-1 1,1 0 0,-1 0 0,0 0-1,1 0 1,-1 0 0,1 0 0,0 0 0,-1 0-1,1 0 1,0 0 0,-1 0 0,1 0 0,0-1-1,0 1 1,0 0 0,1 1 0,11 5 7,-1 0 1,1-1-1,1-1 1,-1 0-1,1 0 0,0-1 1,0-1-1,23 2 1,116 2-733,-148-7 655,25-1-2266,-7-3-2398</inkml:trace>
  <inkml:trace contextRef="#ctx0" brushRef="#br0" timeOffset="2628.33">2098 476 16251,'0'0'6559,"0"13"-4418,0-8-1963,0 0-72,0-1 1,-1 0-1,2 0 1,-1 0-1,0 1 1,1-1-1,0 0 1,0 0-1,0 0 1,0 0 0,1 0-1,-1 0 1,1 0-1,0-1 1,1 1-1,-1-1 1,0 1-1,1-1 1,0 0-1,0 0 1,0 0-1,0 0 1,0 0-1,0-1 1,1 0-1,0 1 1,3 1-1,5-1 1,0 0 1,0 0-1,0-1 0,0 0 0,0-1 0,0-1 0,0 0 1,1 0-1,-1-1 0,0-1 0,0 0 0,0-1 0,0 0 0,-1-1 1,1 0-1,-1-1 0,0 0 0,0 0 0,0-1 0,18-15 0,-18 13-78,0-1 0,0 0 0,-1-1 0,-1 0 0,0 0-1,0-1 1,-1 0 0,0-1 0,-1 1 0,0-2 0,-1 1-1,0-1 1,-1 0 0,-1 0 0,0 0 0,-1 0 0,0-1-1,1-16 1,-4 16-24,0 1 0,-1 0 0,-1-1 0,0 1 0,-1 0 0,0 0 0,-1 0 0,-1 1 0,0-1 0,0 1 0,-10-15 0,11 21 2,0-1-1,-1 1 1,1 0 0,-2 0-1,1 0 1,0 1-1,-1 0 1,0 0 0,-1 0-1,1 1 1,-1 0-1,1 0 1,-1 1 0,-1-1-1,1 2 1,0-1 0,-1 1-1,1 0 1,-1 1-1,-12-2 1,17 3-4,1 0 1,-1 0-1,0 0 0,1 0 0,-1 0 1,1 1-1,-1-1 0,1 1 0,-1 0 1,1 0-1,0 0 0,-1 0 0,1 0 1,0 0-1,0 1 0,0-1 1,0 1-1,0-1 0,0 1 0,0 0 1,0 0-1,1 0 0,-1 0 0,1 0 1,-1 0-1,1 0 0,0 0 1,0 1-1,0-1 0,-1 4 0,1-3-1,0 1 0,0 0 0,1-1-1,0 1 1,0 0 0,0 0 0,0-1 0,0 1-1,1 0 1,-1-1 0,1 1 0,0 0-1,0-1 1,1 1 0,-1-1 0,1 0 0,0 1-1,0-1 1,0 0 0,3 4 0,4 3-259,1 0 0,0-1 0,1 0 0,0-1 1,0 0-1,23 11 0,2-2-2098,41 12 0,-47-18-4436</inkml:trace>
  <inkml:trace contextRef="#ctx0" brushRef="#br0" timeOffset="3061.03">2891 491 14123,'0'0'13866,"-10"0"-14493,27 0 261,-20 0 2837,-18 2-4561,5 3-7370</inkml:trace>
  <inkml:trace contextRef="#ctx0" brushRef="#br0" timeOffset="3747.69">3512 47 6769,'0'0'20450,"-16"16"-19234,-52 55-426,64-67-754,1 0 1,-1 0-1,1 0 0,0 1 1,0-1-1,1 1 0,-1 0 1,1 0-1,0 0 1,0 0-1,1 0 0,-2 7 1,3-9-30,0-1 0,0 0 0,0 1 0,0-1 0,1 1 0,-1-1 0,1 1 0,0-1 0,-1 0 0,1 1 0,0-1 0,1 0 0,-1 0 0,0 0 0,1 0 0,-1 0 0,1 0 0,-1 0 0,3 2 0,7 4-9,0-1 0,1 0 0,0 0 0,0-1 1,1-1-1,0 0 0,18 4 0,26 13 232,-52-19-132,1-1-1,-1 2 1,-1-1-1,1 0 1,0 1-1,-1 0 1,0 0 0,0 1-1,0-1 1,0 1-1,-1-1 1,0 1-1,5 9 1,-7-11-54,0 0-1,-1-1 0,1 1 1,-1 0-1,1 0 1,-1-1-1,0 1 1,0 0-1,0 0 1,0 0-1,-1-1 1,1 1-1,-1 0 1,1-1-1,-1 1 1,0 0-1,0-1 1,0 1-1,-1-1 1,1 1-1,-1-1 1,1 0-1,-1 0 1,0 1-1,0-1 1,0 0-1,0-1 1,0 1-1,0 0 1,-4 2-1,3-2-316,-1 1-1,0-1 1,0 1-1,1-1 1,-1-1 0,-1 1-1,1 0 1,0-1-1,-6 1 1,8-1 52,0-1 0,1 0 1,-1 0-1,0 0 0,1 0 0,-1-1 0,0 1 1,1 0-1,-1-1 0,1 1 0,-1-1 0,1 1 1,-1-1-1,1 0 0,-1 0 0,1 1 0,-1-1 1,1 0-1,0 0 0,0-1 0,-1 1 0,1 0 0,0 0 1,0-1-1,0 1 0,0 0 0,-1-3 0,-7-17-7402</inkml:trace>
  <inkml:trace contextRef="#ctx0" brushRef="#br0" timeOffset="4180.08">3513 84 17684,'0'0'9922,"103"-38"-7530,-52 23-655,5 2-705,-3 2-1032,-6 6 0,-6 4-904,8 1-1633,-12 4-4176,-8 4-6994</inkml:trace>
  <inkml:trace contextRef="#ctx0" brushRef="#br0" timeOffset="4581.76">4211 62 11258,'0'0'10459,"13"-9"-8448,-2 3-1602,1 0 0,0 1 0,-1 0 0,1 0 0,1 1 0,19-3-1,-29 6-341,0 0 0,0 1-1,0-1 1,0 1-1,0 0 1,0 0-1,0 0 1,0 0 0,0 1-1,0-1 1,0 1-1,0 0 1,0-1-1,0 1 1,0 1-1,-1-1 1,1 0 0,0 1-1,-1-1 1,1 1-1,-1 0 1,1 0-1,-1 0 1,0 0-1,0 0 1,0 1 0,0-1-1,0 1 1,0-1-1,-1 1 1,1 0-1,-1-1 1,0 1 0,0 0-1,0 0 1,0 0-1,0 0 1,-1 0-1,1 6 1,-1-3 5,0 1 0,0-1 0,-1 1 0,1-1 0,-2 0 0,1 1 0,-1-1 0,0 0-1,0 0 1,0 0 0,-1 0 0,0-1 0,0 1 0,-1-1 0,0 1 0,-4 4 0,-11 12 113,-1-1 0,-29 24 0,24-22-120,-4 1-7,-21 20-13,46-40-49,1-1 0,0 1 1,-1-1-1,2 1 0,-1 0 0,0 0 0,1 1 0,0-1 0,0 0 0,-2 6 0,5-9-7,-1 0 0,0 0 0,0-1 0,0 1 0,0 0 0,1 0 0,-1-1 0,0 1 1,1 0-1,-1-1 0,0 1 0,1 0 0,-1-1 0,1 1 0,-1 0 0,1-1 0,0 1 0,-1-1 0,1 1 0,0-1 0,-1 1 0,1-1 0,0 0 0,-1 1 0,1-1 0,0 0 1,0 1-1,-1-1 0,1 0 0,0 0 0,0 0 0,0 0 0,0 0 0,36 6-21,-30-6 43,37 5 292,0-3 0,0-1-1,0-3 1,1-1 0,73-16 0,-83 11-1533,-1-3 0,36-15 0,-43 13-4775</inkml:trace>
  <inkml:trace contextRef="#ctx0" brushRef="#br0" timeOffset="5436.79">218 1032 11602,'0'0'15628,"12"2"-14772,135 20 436,78 8-625,513-28-83,6-63 175,-467 35-668,1954-159 486,-2144 178-552,35-3 34,194 7-1,-293 8-222,-18 4 414,-5-7-229,-1-1 0,0 1 0,0-1 0,-1 1 0,1-1 0,0 1 0,0-1 1,-1 0-1,1 0 0,-1 0 0,1 0 0,-1 0 0,1 0 0,-1 0 0,0 0 0,-2 1 0,-26 9-2493,10-6-5740</inkml:trace>
  <inkml:trace contextRef="#ctx0" brushRef="#br0" timeOffset="6656.3">1936 1436 15227,'0'0'4228,"-4"22"-2017,-47 319 3609,20 26-3754,31-324-2040,1-24-19,-2 0-1,-4 35 1,-2-85-665,5-35 659,3 1 1,3-1 0,2 1-1,4 0 1,2 0 0,3 1-1,3 1 1,3 0 0,2 2-1,40-75 1,-52 117 49,0-1-1,2 1 0,0 1 1,1 0-1,0 1 0,2 1 1,27-24-1,-41 39-16,-1-1 0,1 1 0,0-1 0,-1 1 0,1 0 0,0-1 1,0 1-1,0 0 0,0 0 0,0 0 0,1 1 0,-1-1 0,0 0 0,0 1 0,0 0 0,1-1 1,-1 1-1,0 0 0,1 0 0,-1 0 0,0 1 0,0-1 0,1 0 0,-1 1 0,0-1 0,0 1 0,0 0 1,0 0-1,0 0 0,0 0 0,0 0 0,0 0 0,0 1 0,0-1 0,0 1 0,-1-1 0,1 1 0,-1-1 1,1 1-1,-1 0 0,0 0 0,1 0 0,-1 0 0,1 3 0,6 12 251,-1-1 0,0 1 0,-1 1 0,5 27 0,-7-28-234,57 336 434,-13-53-1214,-47-294-18,3 10-1859</inkml:trace>
  <inkml:trace contextRef="#ctx0" brushRef="#br0" timeOffset="7159.39">1732 1804 14859,'0'0'4009,"103"0"-1873,-8-7 177,12 2-105,-14 1-1127,-25 4-969,-10 0-112,-16 4-2225,-9 4-5921</inkml:trace>
  <inkml:trace contextRef="#ctx0" brushRef="#br0" timeOffset="8259.58">2661 2059 14459,'0'0'6121,"0"98"-3520,0-51-929,0 2-816,0-4-519,0-2-209,0-6-80,1-5-48,-1-6-216,0-5-729,0-4-1199,0-7-2873</inkml:trace>
  <inkml:trace contextRef="#ctx0" brushRef="#br0" timeOffset="8760.27">2934 2084 11979,'0'0'5555,"15"-6"-3455,-6 2-1743,49-17 1178,-54 20-1388,1 0-1,0 0 1,0 0 0,0 0 0,0 1 0,0 0 0,-1 0 0,1 0 0,0 1 0,0 0 0,0 0 0,6 2 0,-8-2-125,0 1 1,0-1 0,-1 1 0,1 0 0,0 0-1,-1 0 1,0 1 0,0-1 0,1 0-1,-1 1 1,-1 0 0,1-1 0,0 1 0,-1 0-1,1 0 1,-1 0 0,0 0 0,0 0 0,0 0-1,0 0 1,-1 0 0,1 0 0,-1 1-1,0-1 1,0 0 0,0 0 0,0 0 0,0 1-1,-2 3 1,1 1 49,-1 0-1,0 1 1,0-1-1,-1 0 1,0 0-1,0 0 1,-1 0 0,0-1-1,-9 14 1,-46 35 427,5-4 850,54-52-1340,0 1 0,-1-1 0,1 1 0,0-1 0,0 1 0,0-1 0,0 1 0,-1-1 0,1 1 0,0-1 0,0 1 0,0-1 0,0 1 0,0-1 0,0 1 0,0-1 0,1 1 1,-1-1-1,0 1 0,0-1 0,0 1 0,0-1 0,1 1 0,-1-1 0,0 1 0,0-1 0,1 1 0,-1-1 0,0 0 0,1 1 0,-1-1 0,0 0 0,1 1 0,-1-1 0,1 0 0,-1 1 0,1-1 0,-1 0 0,1 0 0,-1 1 0,1-1 0,-1 0 0,1 0 0,-1 0 0,1 0 0,-1 0 0,1 0 0,-1 0 0,1 0 0,-1 0 0,2 0 0,35 7 16,-32-6 38,140 12 1146,-82-12-6516,-44-1-815</inkml:trace>
  <inkml:trace contextRef="#ctx0" brushRef="#br0" timeOffset="9161.12">3710 2129 15883,'0'0'10483,"-68"103"-8555,45-64-440,-1 0-319,4-2-257,1-4-552,3-3-280,5-8-80,4-6-240,1-4-1104</inkml:trace>
  <inkml:trace contextRef="#ctx0" brushRef="#br0" timeOffset="9546.58">3398 1997 16916,'0'0'11530,"24"42"-32718</inkml:trace>
  <inkml:trace contextRef="#ctx0" brushRef="#br0" timeOffset="9909.86">3773 2443 19468,'0'0'13299,"28"-36"-22397</inkml:trace>
  <inkml:trace contextRef="#ctx0" brushRef="#br0" timeOffset="9910.86">4145 2625 7618,'0'0'22356,"-50"73"-20435,15-51-1049,-5-2-872,-13-9-712,12-7-3377,6-4-5273</inkml:trace>
  <inkml:trace contextRef="#ctx0" brushRef="#br0" timeOffset="11112.93">4376 2066 9778,'0'0'12232,"-8"13"-11316,-25 43-316,32-55-589,0 1 0,0 0-1,1-1 1,-1 1-1,0 0 1,0-1-1,1 1 1,-1 0 0,1 0-1,0-1 1,0 1-1,-1 0 1,1 0-1,0 0 1,0 0 0,1-1-1,-1 1 1,0 0-1,1 0 1,-1 0-1,1-1 1,-1 1 0,1 0-1,0-1 1,0 1-1,0 0 1,0-1 0,0 1-1,0-1 1,0 1-1,0-1 1,1 0-1,-1 0 1,0 1 0,1-1-1,-1 0 1,3 1-1,5 2 6,0 0-1,0 0 0,1-1 1,-1 0-1,16 3 0,-2-1 166,-9 0 195,-1 0 0,0 0 1,0 1-1,-1 1 0,0 0 0,0 1 0,17 14 0,-27-20-249,0-1-1,0 1 1,0 1-1,0-1 0,0 0 1,0 0-1,0 1 1,-1-1-1,1 1 1,-1 0-1,1-1 0,-1 1 1,0 0-1,0 0 1,-1 0-1,1 0 1,0 0-1,-1-1 1,0 1-1,0 0 0,0 0 1,0 0-1,0 0 1,-1 0-1,1 0 1,-1 0-1,0 0 0,1 0 1,-1 0-1,-1-1 1,1 1-1,0 0 1,-1-1-1,1 1 1,-1-1-1,0 1 0,0-1 1,0 0-1,0 0 1,0 0-1,0 0 1,-3 2-1,-3 3-24,-1-1 1,1 1-1,-1-1 1,0-1-1,-15 8 1,20-12-320,1 1 1,0-1 0,-1 0 0,0-1 0,1 1-1,-1 0 1,1-1 0,-8 0 0,9 0-235,0 0 0,1-1 0,-1 1 1,0-1-1,1 1 0,-1-1 0,0 0 0,1 1 0,-1-1 1,1 0-1,-1 0 0,1 0 0,-1 0 0,1 0 0,0-1 1,-1 1-1,1 0 0,-2-3 0,-8-15-8504</inkml:trace>
  <inkml:trace contextRef="#ctx0" brushRef="#br0" timeOffset="11444.94">4511 2062 11106,'0'0'9506,"78"-32"-4537,-25 15-1944,7-2-1008,-1 6-1153,-2 5-864,11 8-984,-15 0-4154,-12 4-8480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36:36.6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343 403 7114,'0'0'16303,"-4"9"-15287,-2 4-864,1 1 0,0 0 0,1 1 0,1-1 0,1 1 0,0 0 0,0 0 0,2-1 0,1 27-1,22 148 815,-19-164-841,80 510 1365,-84-535-1547,0 1-1,0-1 1,0 0 0,0 0 0,0 1 0,0-1-1,0 0 1,0 1 0,0-1 0,0 0 0,0 1-1,0-1 1,0 0 0,0 1 0,0-1 0,0 0 0,0 0-1,0 1 1,1-1 0,-1 0 0,0 1 0,0-1-1,0 0 1,0 0 0,1 1 0,-1-1 0,0 0-1,0 0 1,1 0 0,-1 1 0,0-1 0,0 0 0,1 0-1,-1 0 1,0 0 0,0 1 0,1-1 0,-1 0-1,0 0 1,1 0 0,-1 0 0,0 0 0,1 0-1,-1 0 1,0 0 0,1 0 0,7-12-5777,-1-4-174</inkml:trace>
  <inkml:trace contextRef="#ctx0" brushRef="#br0" timeOffset="401.1">770 803 14859,'0'0'12859,"111"52"-12235,-82-52-264,-2 0-224,-2 0-16,0-8-120,-1-2-16,1 1-896,-1-3-1425,1 1-1895,-7 3-954,-5 1-4640</inkml:trace>
  <inkml:trace contextRef="#ctx0" brushRef="#br0" timeOffset="802.03">966 572 12107,'0'0'10842,"-29"104"-9250,25-45-247,4 6-209,0 3-192,0 1-400,0-9-280,7-6-112,2-12-152,4-13 0,2-9-992,6-15-1817,-4-5-3224,1 0-6194</inkml:trace>
  <inkml:trace contextRef="#ctx0" brushRef="#br0" timeOffset="1919.63">1997 492 12467,'0'0'13999,"6"18"-13042,17 61 61,-3 2 0,15 133 0,-31-170-924,-1 2-38,11 58 0,-14-103-118,0 0-1,0 0 1,0-1 0,0 1 0,0 0 0,0 0 0,0 0 0,0 0 0,0 0 0,1 0 0,-1 0 0,0-1 0,1 1 0,-1 0 0,1 0 0,-1 0 0,1-1 0,-1 1 0,1 0 0,-1-1 0,1 1 0,0 0 0,-1-1 0,1 1-1,0-1 1,0 1 0,-1-1 0,1 1 0,0-1 0,0 0 0,0 1 0,0-1 0,-1 0 0,1 0 0,0 1 0,0-1 0,2 0 0,-2-1-266,1 0 0,0 0 0,-1 0 0,0 0 0,1-1 0,-1 1 0,1 0 0,-1-1 1,0 1-1,0-1 0,0 1 0,0-1 0,0 1 0,0-1 0,-1 0 0,1 1 0,0-3 0,6-20-5835</inkml:trace>
  <inkml:trace contextRef="#ctx0" brushRef="#br0" timeOffset="2320.35">1579 629 13235,'0'0'13421,"22"-3"-12223,425-97 1161,-362 73-2350,60-15-75,-117 39-1340,-27 4 1056,1-1-1,-1 0 1,0 0 0,0 0-1,0 1 1,0-1-1,0 0 1,0 1 0,0-1-1,0 1 1,0 0-1,0-1 1,0 1-1,0 0 1,0-1 0,0 1-1,0 0 1,0 0-1,1 2 1,5 11-6213</inkml:trace>
  <inkml:trace contextRef="#ctx0" brushRef="#br0" timeOffset="2705.42">1780 1301 12899,'0'0'9114,"92"17"-7914,-43-17-104,0-8-264,0-6-376,-2-2-175,-8 2-201,-6-3-80,1 1-313,6-10-1159,-9 3-2817,-2 2-2592</inkml:trace>
  <inkml:trace contextRef="#ctx0" brushRef="#br0" timeOffset="3090.27">2295 1 13139,'0'0'10946,"27"6"-9711,-10-3-1119,1 2-1,-1 0 1,1 1-1,-1 1 1,-1 1-1,0 0 1,0 1-1,0 0 1,-1 2-1,-1 0 1,0 0-1,20 21 1,20 30 39,-2 2 0,-3 2 0,-3 2 0,41 82 0,-63-103 166,-2 2-1,-2 1 1,-2 0-1,-3 1 1,-2 1-1,-2 0 1,7 83-1,-16-91 7,-2 1 1,-2-1-1,-2 1 0,-14 61 0,11-77-280,-1 0 0,-2-1-1,0-1 1,-2 1 0,-1-2-1,-2 0 1,-27 39 0,34-55-422,-1 0-1,0 0 1,-1-1-1,0 0 1,0 0 0,-1-1-1,-13 7 1,1-3-2660,1-1-1,-43 14 1,4-8-6369</inkml:trace>
  <inkml:trace contextRef="#ctx0" brushRef="#br0" timeOffset="4191.87">228 158 2985,'0'0'11563,"-2"-7"-9695,0-2-996,-1 0 0,0 0 1,0 1-1,-1-1 0,0 1 1,-6-8-1,9 14-752,0 0 0,0 0 0,0 1 0,-1-1 0,1 0 0,-1 1 0,1-1 0,-1 1 0,0-1 0,1 1 0,-1 0 0,0 0 0,0 0 0,0 0 1,0 0-1,0 0 0,0 0 0,0 1 0,0-1 0,-1 1 0,1-1 0,0 1 0,0 0 0,0 0 0,-1 0 0,1 0 0,0 0 0,0 1 0,0-1 0,0 1 0,-1-1 0,1 1 0,0 0 0,0 0 0,0 0 0,0 0 0,1 0 0,-3 1 0,-2 4-70,0-1 0,1 1 1,0 0-1,0 0 0,0 0 0,1 1 0,0 0 0,0 0 1,0 0-1,1 0 0,0 0 0,-2 10 0,-10 32 107,1 0-1,3 1 0,2 1 1,-5 92-1,17 211 284,5-242-320,39 205 0,-34-259-107,3-1 1,2-1-1,2 0 0,3-2 1,38 67-1,-49-103 14,1 0 1,1-1-1,0 0 0,1-2 0,1 1 1,1-2-1,0 0 0,0-1 1,2-1-1,-1-1 0,2 0 1,-1-1-1,1-1 0,30 8 0,-15-6-493,1-2 0,70 9 0,-60-14-2656,82-3-1,-74-7-5941</inkml:trace>
  <inkml:trace contextRef="#ctx0" brushRef="#br0" timeOffset="5726.32">3475 782 4809,'0'0'15019,"-4"1"-13969,-18 12-209,22-12-823,-1-1 0,0 1 1,1-1-1,-1 1 0,0 0 0,1 0 0,-1-1 0,1 1 1,-1 0-1,1 0 0,0 0 0,-1-1 0,1 1 0,0 0 1,-1 0-1,1 0 0,0 0 0,0 0 0,0 0 1,0 0-1,0-1 0,0 1 0,0 0 0,0 0 0,0 0 1,0 0-1,0 0 0,1 0 0,-1 0 0,0 0 1,1 0-1,2 0-27,0 0 1,-1-1-1,1 1 1,0-1-1,-1 0 1,1 0-1,0 0 1,0 0-1,-1 0 1,1-1-1,0 1 1,-1-1-1,1 1 1,0-1-1,2-1 1,-1 0 111,-1 0 0,1 0 0,0-1 0,-1 1 0,1-1 0,-1 0 0,0 0 0,0 0 0,0 0 0,0 0 0,0 0 0,-1-1 1,0 0-1,1 1 0,-1-1 0,-1 0 0,4-8 0,-7 12 74,0 0 0,0 0 0,0 0 0,0 1 0,0-1 0,0 0 1,0 1-1,0-1 0,0 1 0,0 0 0,0 0 0,1-1 0,-1 1 0,-2 2 0,2-1-155,0 0 0,0 0 0,0 1 0,0-1 0,0 1 0,0-1 0,1 1 0,-1 0 0,1-1 0,0 1 0,-2 3 0,21-20-588,-2-20 977,-13 15 498,-3 19-857,0 0-1,0-1 1,0 1-1,0 0 0,0-1 1,0 1-1,0 0 1,0-1-1,-1 1 0,1 0 1,0-1-1,0 1 0,0 0 1,0 0-1,-1-1 1,1 1-1,0 0 0,0-1 1,0 1-1,-1 0 1,1 0-1,0 0 0,0-1 1,-1 1-1,1 0 0,0 0 1,-1 0-1,1 0 1,0-1-1,-1 1 0,1 0 1,0 0-1,-1 0 1,1 0-1,0 0 0,-1 0 1,0 0-102,0 1 1,0-1-1,0 0 1,0 1-1,0-1 1,0 1-1,0 0 1,0-1-1,1 1 1,-1 0-1,0-1 1,0 1-1,1 0 1,-1 0-1,0-1 1,1 1-1,-1 0 1,1 0-1,-1 0 1,1 0-1,-1 0 1,1 0-1,0 0 1,-1 1-1,-7 30-4193,8-30 3325,-5 25-7604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36:45.05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27 564 10682,'0'0'12086,"8"20"-10369,79 237 1848,-68-187-3003,-3 0 0,8 82 0,-21-108-452,-1-19-84,0 0-1,7 31 0,-9-56-70,1-1-1,-1 1 0,0 0 1,0-1-1,0 1 0,0 0 1,0-1-1,0 1 1,1-1-1,-1 1 0,0 0 1,0-1-1,1 1 0,-1 0 1,0 0-1,0-1 0,1 1 1,-1 0-1,0 0 0,1-1 1,-1 1-1,0 0 0,1 0 1,-1 0-1,0-1 0,1 1 1,-1 0-1,1 0 1,-1 0-1,0 0 0,1 0 1,-1 0-1,1 0 0,-1 0 1,0 0-1,1 0 0,-1 0 1,1 0-1,-1 0 0,0 0 1,1 1-1,-1-1 0,0 0 1,1 0-1,-1 0 0,0 0 1,1 1-1,-1-1 0,0 0 1,1 0-1,-1 1 1,0-1-1,1 0 0,-1 1 1,0-1-1,0 0 0,0 1 1,1-1-1,-1 0 0,0 1 1,0-1-1,0 0 0,0 1 1,0-1-1,1 1 0,-1-1 1,0 1-1,14-29-4809,-7 2-873</inkml:trace>
  <inkml:trace contextRef="#ctx0" brushRef="#br0" timeOffset="601.82">0 645 10786,'0'0'10723,"16"0"-8986,6 0-1166,1 1-1,0 2 1,0 0-1,-1 1 0,0 1 1,36 13-1,-29-4-268,-1 1 0,0 2 0,-2 0 0,0 2 0,36 34 0,-13-3-72,62 79 1,-111-129-209,0 0 1,0 0 0,0 1 0,0-1-1,0 0 1,1 0 0,-1 0 0,0 1-1,0-1 1,0 0 0,0 0 0,0 0-1,1 0 1,-1 0 0,0 1 0,0-1-1,0 0 1,1 0 0,-1 0 0,0 0-1,0 0 1,0 0 0,1 0 0,-1 0-1,0 0 1,0 0 0,0 0 0,1 0-1,-1 0 1,0 0 0,0 0 0,0 0-1,1 0 1,-1 0 0,0 0 0,0 0-1,0 0 1,1 0 0,-1 0 0,0 0-1,0 0 1,0-1 0,1 1 0,-1 0-1,0 0 1,0 0 0,0 0 0,0 0-1,0-1 1,1 1 0,-1 0-1,0 0 1,5-18 756,-1-23-121,-3-30-442,-10-95 0,4 129-277,-2 0 1,-1 0 0,-1 1-1,-20-48 1,28 84-97,1-1 0,-1 0 0,1 0-1,-1 0 1,1 0 0,-1 0 0,1 1 0,0-1-1,-1 0 1,1 0 0,0 0 0,0 0 0,0 0-1,0 0 1,0 0 0,0 0 0,0 0 0,0 0-1,0 0 1,0 0 0,1 0 0,-1 0-1,0 0 1,1 1 0,-1-1 0,1 0 0,0-1-1,1 1-596,-1 1 0,1-1-1,0 1 1,-1-1 0,1 1-1,0 0 1,0 0 0,-1 0-1,1 0 1,0 0 0,0 0-1,-1 1 1,1-1-1,0 1 1,1 0 0,12 3-10538</inkml:trace>
  <inkml:trace contextRef="#ctx0" brushRef="#br0" timeOffset="1125.51">519 1 9634,'0'0'6657,"16"3"-4387,-4-1-1952,0 1 0,-1 0 0,0 1 0,0 0 0,0 1 0,0 0 0,-1 1 0,0 0 0,0 0 0,0 1 0,-1 1 1,9 8-1,60 67 455,-5 2 1,-3 4 0,-3 3 0,60 115-1,-95-151-285,-4 2 0,-2 1 0,-3 1 0,18 67 0,-31-83 20,-1 0 0,-2 0 0,-2 0 0,-2 1 0,-2 0 0,-8 75 0,3-91-443,-2-1-1,-1 0 1,-16 41 0,17-54-72,0 0 1,-1 0-1,-1-1 1,-1 0-1,0 0 1,-1-1-1,-16 19 1,22-29-135,1-1 0,-1 1 0,1-1 0,-1 1 0,0-1 0,0 0 0,0 0 0,0-1 0,0 1 0,0-1 0,0 0-1,-6 1 1,-51 0-5620,34-3 1868,-28 1-11201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2:05.11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0 265 11827,'0'0'4838,"5"18"-2919,98 306 2973,-87-229-1282,-9-92-4729,-2-5-2817,-1-5-1555</inkml:trace>
  <inkml:trace contextRef="#ctx0" brushRef="#br0" timeOffset="539.21">431 332 11498,'0'0'10395,"12"-13"-9559,41-41-324,-48 51-475,-1-1 0,1 1 1,0 0-1,0 1 0,0-1 1,1 1-1,-1 0 0,0 0 0,1 1 1,0-1-1,-1 1 0,1 1 0,0-1 1,-1 1-1,1 0 0,0 0 0,-1 0 1,1 1-1,0 0 0,-1 0 1,1 1-1,-1-1 0,1 1 0,-1 0 1,0 1-1,0-1 0,0 1 0,0 0 1,0 0-1,0 1 0,-1 0 0,0-1 1,0 1-1,4 5 0,-3-2 41,-1-1 1,0 1-1,0 0 0,-1 0 0,1 0 0,-2 0 0,1 1 1,-1-1-1,0 1 0,-1-1 0,0 1 0,0 0 0,0 0 1,-1 0-1,0-1 0,-1 1 0,0 0 0,0 0 0,-4 13 1,1-9 68,-1 1 1,-1-1 0,0-1-1,0 1 1,-1-1-1,0 0 1,-1 0 0,-1-1-1,1 0 1,-19 15 0,-42 27 132,106-49-1395,-15-3 1121,7 1 157,1-1 0,-1-2 0,0 0-1,0-2 1,42-12 0,-49 1-445,-11 1-3204,-5 5-1803</inkml:trace>
  <inkml:trace contextRef="#ctx0" brushRef="#br0" timeOffset="971.21">1572 101 8490,'0'0'9022,"-3"11"-6344,-52 174 2615,-100 263-172,132-379-5023,20-57-3723</inkml:trace>
  <inkml:trace contextRef="#ctx0" brushRef="#br0" timeOffset="1488.44">1207 0 14251,'0'0'9601,"-9"14"-9561,-28 43-54,36-56 1,0 0-1,0 0 0,0 1 1,0-1-1,1 0 0,-1 1 0,0-1 1,1 0-1,0 1 0,-1-1 0,1 1 1,0-1-1,-1 1 0,1-1 1,0 1-1,0-1 0,0 1 0,0-1 1,1 1-1,-1-1 0,1 3 0,0-3 8,-1 0-1,1-1 0,0 1 0,0 0 1,0-1-1,0 1 0,-1-1 0,1 1 1,0-1-1,0 1 0,0-1 0,0 0 1,0 1-1,1-1 0,-1 0 0,0 0 1,0 0-1,0 0 0,0 0 0,0 0 1,2 0-1,1 0 38,1-1-1,-1 0 1,0 1 0,1-2-1,-1 1 1,0 0-1,0-1 1,0 0 0,0 0-1,7-4 1,-10 4 140,0 0 1,0 0-1,0 1 0,0-1 1,0 0-1,0 0 0,-1-1 0,1 1 1,-1 0-1,1 0 0,-1 0 1,0 0-1,0 0 0,0 0 0,0-1 1,0 1-1,-1 0 0,0-3 1,1 4-166,0 0 1,0 0 0,-1 0 0,1 1-1,0-1 1,0 0 0,-1 1 0,1-1 0,-1 0-1,1 1 1,-1-1 0,1 0 0,-1 1 0,1-1-1,-1 1 1,1-1 0,-1 1 0,0-1 0,1 1-1,-1-1 1,0 1 0,1 0 0,-1-1 0,0 1-1,0 0 1,1 0 0,-1-1 0,0 1-1,0 0 1,1 0 0,-1 0 0,0 0 0,0 0-1,0 0 1,1 0 0,-1 0 0,0 1 0,0-1-1,1 0 1,-1 0 0,0 1 0,0-1 0,1 0-1,-1 1 1,0-1 0,1 1 0,-1-1 0,0 1-1,1-1 1,-2 2 0,-9 14-6767</inkml:trace>
  <inkml:trace contextRef="#ctx0" brushRef="#br0" timeOffset="2061.69">1775 683 2761,'0'0'21667,"-8"3"-21484,-24 13-150,32-16-34,-1 0 0,1 0 1,-1 0-1,1 0 0,-1 0 0,1 1 0,-1-1 0,1 0 1,0 0-1,-1 1 0,1-1 0,0 0 0,-1 1 1,1-1-1,0 0 0,-1 1 0,1-1 0,0 0 1,-1 1-1,1-1 0,0 1 0,0-1 0,0 1 0,-1-1 1,1 1-1,0-1 0,0 0 0,0 1 0,0-1 1,0 1-1,0-1 0,0 1 0,0-1 0,0 1 1,0-1-1,0 1 0,0-1 0,0 1 0,0-1 1,1 1-1,-1-1 0,0 1 0,0-1 0,1 0 0,-1 1 1,0-1-1,0 1 0,1-1 0,-1 0 0,0 1 1,1-1-1,-1 0 0,0 1 0,1-1 0,-1 0 1,1 0-1,-1 0 0,1 1 0,-1-1 0,0 0 0,1 0 1,-1 0-1,1 0 0,-1 0 0,2 1 0,-2-1 96,0 0-1,1 0 0,-1 0 0,1 0 0,-1 0 0,0 0 0,1 0 1,-1 0-1,1 0 0,-1 0 0,1 0 0,-1 0 0,0 0 0,1 0 1,-1 0-1,1 0 0,-1-1 0,0 1 0,1 0 0,-1 0 0,0 0 1,1-1-1,-1 1 0,0 0 0,1 0 0,-1-1 0,0 1 0,0 0 1,1-1-1,-1 1 0,0 0 0,0-1 0,1 1 0,-1 0 0,0-1 1,0 1-1,0-1 0,0 1 0,0 0 0,0-1 0,1 1 1,-1-1-1,0 0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36:43.10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218 1 12259,'0'0'3954,"-16"3"-312,6-1-3059,3-2-351,0 1-1,1 0 1,-1 1-1,1-1 0,-1 2 1,1-1-1,0 0 1,0 1-1,0 0 1,0 1-1,0-1 0,1 1 1,-1 0-1,1 1 1,-7 7-1,1 3-25,2 0 0,0 1 0,0 0 0,2 0 0,0 1 1,1 0-1,1 0 0,0 1 0,1 0 0,-2 23 0,0 30 85,3 92 0,3-103-43,16 325 852,-9-317-822,4 0-1,3-1 1,35 107 0,-44-161-315,0 0-1,1-1 1,0 1-1,1-1 1,0-1-1,1 1 1,1-1-1,-1-1 1,2 1-1,-1-2 1,2 1 0,-1-1-1,1-1 1,0 0-1,1 0 1,0-1-1,0-1 1,1 0-1,-1-1 1,1 0 0,1-1-1,-1 0 1,0-1-1,28 3 1,-21-5-954,-1 0 0,1-1 1,0-1-1,0-1 0,19-5 1,14-9-5175</inkml:trace>
  <inkml:trace contextRef="#ctx0" brushRef="#br0" timeOffset="400.9">831 403 6145,'0'0'15988,"-13"83"-14588,13-15-144,6 2-103,5 9-273,0 0-112,-1-12-296,1 3-200,2-11-152,-2-14-64,0-12-56,0-12-376,7-18-1968,-2-3-3114</inkml:trace>
  <inkml:trace contextRef="#ctx0" brushRef="#br0" timeOffset="786.31">1301 550 15243,'0'0'7642,"109"-23"-6642,-64 18-496,4 2-336,-2 1-168,-9 2 0,-11 0-360,0 0-1544,-12 0-2321</inkml:trace>
  <inkml:trace contextRef="#ctx0" brushRef="#br0" timeOffset="1202.92">1444 247 12363,'0'0'9962,"-25"104"-8674,25-42-32,0 8 281,0 1-121,2-1-528,9-6-496,1-12-392,10-13-152,20-15-2120,-6-10-4002,-2-13-7561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36:47.18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90 15891,'0'0'10579,"137"-43"-9203,-79 32-560,4-2-552,-3 1-264,-4 4-136,-10 5-1432,-16 6-2249,-13 15-2016,-12 5-6746</inkml:trace>
  <inkml:trace contextRef="#ctx0" brushRef="#br0" timeOffset="519.01">166 474 7802,'0'0'16667,"121"-39"-15499,-81 21-703,-2 2-305,-2-1-160,-6 3-609,10 1-1847,-11 1-3769,-5 4-6530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36:49.36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271 0 8794,'0'0'14715,"-19"12"-13561,8-5-1030,-1 1 0,2 0 0,-1 1 0,1 0 0,0 1 0,1 0 0,0 0 0,1 1 0,0 0 0,0 1 0,2 0 0,-1 0 0,1 0 0,-8 26 0,-14 50 237,4 2-1,4 0 1,4 1-1,4 1 1,3 1-1,5-1 1,10 121 0,-1-171-284,2 0 1,16 57 0,-16-77-64,0-1 1,2 1-1,0-2 0,1 1 0,2-2 1,14 23-1,-16-31-99,0 0 0,0-1-1,1 0 1,0-1 0,1 0 0,0 0 0,0-1-1,1-1 1,26 11 0,-28-13-472,0-2 1,0 0 0,0 0-1,1-1 1,17 1-1,-22-2-325,1-2 0,0 1-1,0-1 1,-1 0 0,1 0-1,-1-1 1,1 0-1,12-5 1,12-12-7973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36:51.53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10 697 9034,'0'0'18344,"3"17"-17224,6 42-135,2 106 1,-14 84-169,3-227-752,-2 32 19,-8 55 0,-3-150-1050,10-6 805,2 0 1,2 0-1,2-1 0,2 2 1,14-55-1,2-31 156,19-138 350,-38 261-109,1 8-32,4 21 123,4 49 116,-8-54-326,0 10-98,2 0 0,1-1 0,0 1 0,2-1 0,1-1-1,14 27 1,-20-44-18,0-1-1,1 1 0,-1-1 1,1 1-1,1-1 1,-1 0-1,1-1 0,0 1 1,0-1-1,0 0 0,1 0 1,-1 0-1,1-1 0,0 0 1,0 0-1,0-1 0,0 1 1,0-1-1,1-1 0,-1 1 1,1-1-1,-1 0 1,1-1-1,0 1 0,-1-1 1,1-1-1,0 1 0,10-3 1,-11 1 1,0 0-1,0-1 1,0 0 0,0 0 0,-1 0 0,1-1-1,-1 1 1,0-1 0,0-1 0,0 1 0,-1-1-1,1 0 1,-1 0 0,0 0 0,-1 0 0,1-1-1,-1 1 1,0-1 0,0 0 0,3-12 0,2-5 6,0 0 1,-2-1-1,-1 0 0,3-28 1,-5-14 115,16 110 383,98 420 150,-117-463-664,4 13-2650,-4-13 2330,0 0 0,1 0 1,-1 0-1,0-1 0,0 1 0,1 0 0,-1 0 0,1-1 0,-1 1 0,1 0 1,-1-1-1,1 1 0,-1 0 0,1-1 0,-1 1 0,1-1 0,0 1 0,-1-1 1,1 1-1,0-1 0,0 0 0,-1 1 0,1-1 0,1 1 0</inkml:trace>
  <inkml:trace contextRef="#ctx0" brushRef="#br0" timeOffset="400.47">618 0 14027,'0'0'4984,"22"10"-1809,2 1-2749,-1 1 0,0 2 0,-1 0 0,0 1 1,-1 1-1,-1 1 0,32 35 0,19 32 492,90 139 0,-125-165-372,-2 2 0,-4 1 0,39 108-1,-58-132-387,-1-1 0,-2 1-1,-2 0 1,-1 1-1,-2-1 1,-2 1 0,-1 0-1,-2-1 1,-2 1 0,-1-1-1,-2 0 1,-1 0 0,-2-1-1,-2 0 1,-1 0-1,-2-2 1,-1 0 0,-2 0-1,-33 47 1,17-35-463,-1-2 1,-2-2-1,-1-1 0,-73 58 0,68-66-848,-2-2-1,-1-1 0,-1-3 0,-93 38 1,31-27-9359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36:49.76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3 147 9418,'0'0'18740,"-2"145"-17604,2-74-176,0 4-263,3 0-313,8-18-248,4 0-88,1-11-48,-1-12-8,1-11-160,-3-10-1057,1-10-1271,-5-3-1985</inkml:trace>
  <inkml:trace contextRef="#ctx0" brushRef="#br0" timeOffset="354.08">444 341 8194,'0'0'13971,"125"-2"-12387,-87 0-480,-2-1-576,0 0 81,-1-2-305,-1-2-216,-3-2-88,-4-3-584,2-4-1297,-9 1-2136,-6 4-1472</inkml:trace>
  <inkml:trace contextRef="#ctx0" brushRef="#br0" timeOffset="770.77">632 0 14459,'0'0'10378,"-12"96"-8449,8-37-353,2 11-344,2 5-351,0-13-425,0 3-312,15-10-144,4-11-224,3-13-1225,5-11-1535,-1-11-2826,-8-9-6872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37:50.64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16 70 5249,'-7'9'23148,"-1"3"-20961,8 35-2094,0 125 163,27 223 0,-8-256-192,51 292 267,-70-428-296,1 0 0,0 0 1,-1-1-1,1 1 0,0 0 0,0-1 1,1 1-1,-1 0 0,0-1 0,1 1 0,0-1 1,-1 0-1,1 0 0,0 1 0,0-1 0,4 3 1,0-3 47,0 1 1,0-1-1,0 0 1,0 0-1,1 0 1,10 1-1,31 2-83,1-1 0,88-6 0,-40 0 0,234-13 0,-200 9 0,164-28 0,61-5 0,26 39 0,57-2 0,-338-9 0,117-28 0,-119 19 0,-46 13 0,1 2 0,0 3 0,0 2 0,65 8 0,237 48 0,-23-2 0,-44-37 0,36 5 0,-78 15 0,-105-13 0,248 9 0,-314-36 0,0-4 0,90-20 0,-83 12 0,190-19 0,297 2 0,-453 28 0,171-19 0,72-1 0,417 10 0,-4 0 0,-734 14 0,378 12 0,422-6 0,-332-49 0,-340 23 0,387-8 0,-490 27 0,476-32 0,35-5 0,-542 37 0,611-20 0,-140 28 0,-106 0 0,442 1 0,-693-25 0,-141-18 0,0 15 0,10-22 0,-3-2 0,-1 0 0,-2 0 0,-2 0 0,2-59 0,-7-55 0,-6-160 0,3 316 0,0-5 0,-1 1 0,1 0 0,-1 0 0,-1 0 0,1 0 0,-5-10 0,5 14 0,-1 2 0,0 0 0,-547 39 0,521-36 0,-174 6 0,44-5 0,-41 11 0,-344-21 0,274-7 0,-32-4 0,-257-22 0,-686 29 0,754 12 0,109 22 0,218-10 0,-613 13 0,-364-37 0,958 13 0,24 0 0,-163-18 0,-55-7 0,114 11 0,-28 12 0,204 3 0,0-4 0,-139-17 0,-537-86 0,-277 74 0,716 31 0,-623 22 0,682-3 0,206-13 0,1 3 0,-87 28 0,137-36 0,-65 23 0,-1-2 0,0-4 0,-140 19 0,-18-10 0,88-9 0,-259 5 0,32-46 0,176 6 0,132 8 0,1-3 0,-75-21 0,-8-3 0,98 29 0,-1 1 0,1 3 0,-49 4 0,-3 0 0,44-3 0,55 6-157,7 6-473,11 20-6927,-13-11-4703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2:18.00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90 125 4961,'0'0'5445,"2"-5"-4743,4-12-896,3-4 8162,-6 25-4693,-2 18-3350,-4 83 250,-5 1 1,-4-1-1,-4-1 0,-34 111 0,30-154-180,21-67-127,0-1 0,-1 1 1,0 0-1,0-1 0,-2-10 0,1-8 165,5-24-7,3 0-1,1 0 0,3 1 0,31-85 1,-40 126-25,18-53 7,39-84 0,-50 126 43,1 0 0,0 0 0,1 1 0,1 1-1,1 0 1,0 0 0,1 2 0,27-23 0,-38 35-41,-1 0 0,1 0 1,-1 0-1,1 0 0,-1 1 0,1-1 1,0 1-1,0 0 0,0 0 0,0 0 0,0 0 1,0 0-1,0 1 0,0-1 0,1 1 1,4 0-1,-6 1 6,0 0-1,0 0 1,0 0 0,0 0 0,0 0-1,-1 1 1,1-1 0,0 1 0,-1-1-1,1 1 1,-1 0 0,0 0 0,1-1-1,-1 1 1,0 0 0,0 0 0,0 0-1,-1 0 1,1 0 0,0 0 0,-1 1-1,1-1 1,-1 4 0,29 135 1792,12 48-1280,-1-67-388,-23-75-35,-1 0 1,15 87 0,-28-41-3119</inkml:trace>
  <inkml:trace contextRef="#ctx0" brushRef="#br0" timeOffset="570.54">165 538 7434,'0'0'13804,"-7"-6"-8011,111 7-5121,149-20-1,-214 15-1053,-14 2-3066,-13 1-1756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2:21.81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24 60 4585,'0'0'12835,"0"-5"-11692,0-23 2828,0 42-3744,0 115 456,1-128-698,-1-1 0,1 1 0,0 0 0,0 0 1,0 0-1,0-1 0,0 1 0,0 0 0,0-1 0,0 1 1,0-1-1,0 0 0,0 1 0,0-1 0,1 0 0,-1 1 1,0-1-1,0 0 0,0 0 0,1 0 0,-1 0 1,0 0-1,2-1 0,36 0 82,-37 0-45,9 0 44,-1 0-71,-1 0 0,0 1 0,1 0 0,-1 0 0,16 3 1,-23-2 23,0 0 1,0-1 0,0 1 0,0 0 0,0 0 0,0 0 0,0 0-1,0 0 1,-1 0 0,1 0 0,0 1 0,-1-1 0,1 1 0,-1-1-1,0 1 1,1 0 0,-1-1 0,0 1 0,0 0 0,0 0 0,0 0-1,-1 0 1,1 0 0,0 0 0,-1 0 0,1 0 0,-1 0 0,0 0 0,0 0-1,0 0 1,0 4 0,-1-1 192,0 0-1,0 0 0,0 0 1,-1-1-1,1 1 1,-1 0-1,-1-1 1,1 1-1,-1-1 0,1 0 1,-1 0-1,-1 0 1,1 0-1,0 0 1,-1-1-1,0 1 1,0-1-1,0 0 0,0 0 1,0-1-1,0 1 1,-7 2-1,2-1-437,0 1 0,0-1 0,-1-1-1,1 0 1,-1 0 0,0-1 0,0 0 0,0 0 0,0-1-1,-17-1 1,14-5-3934,7-4-1689</inkml:trace>
  <inkml:trace contextRef="#ctx0" brushRef="#br0" timeOffset="400.53">66 6 6753,'0'0'15172,"103"-5"-14516,-72 5-456,-3 0-96,-3 1-104,-8 6-280,4 6-1745,-8-1-3280</inkml:trace>
  <inkml:trace contextRef="#ctx0" brushRef="#br0" timeOffset="801.16">492 366 72,'0'0'18660,"12"87"-16596,-12-59-191,0-4-233,-3-3-55,-9-4-401,-4-5-224,-1-4-280,-7-5-416,2-3-248,-3 0-16,-1-10-1168,-1-11-1777,5 1-3392,10 2-4649</inkml:trace>
  <inkml:trace contextRef="#ctx0" brushRef="#br0" timeOffset="1186.59">782 36 10538,'0'0'8082,"0"77"-5762,3-36-623,3 2-489,-3-4-288,1-2-344,-1-4-328,0-5-152,0-4-96,-2-6-120,-1-3-1168,2-4-2633</inkml:trace>
  <inkml:trace contextRef="#ctx0" brushRef="#br0" timeOffset="1571.8">1054 95 9154,'0'0'7906,"15"-4"-6963,47-11-525,-60 14-386,-1 1 0,1-1 0,-1 1 0,1 0 0,-1 0 0,1 0 0,-1 0 1,1 0-1,-1 0 0,1 0 0,-1 1 0,1-1 0,-1 1 0,1-1 0,-1 1 0,0-1 0,1 1 0,-1 0 0,0-1 0,1 1 0,-1 0 0,0 0 0,0 0 0,0 0 0,0 0 0,0 0 0,0 1 0,0-1 0,0 0 0,0 0 0,0 1 0,-1-1 0,1 0 0,-1 1 0,1-1 0,-1 1 0,1-1 0,-1 3 0,1 4 323,0 0 1,0-1-1,-1 1 0,0 0 0,-2 10 0,1-14-130,0 6-29,-2-1-1,1 0 1,-1 0 0,-1 0-1,1-1 1,-1 1 0,-1-1-1,0 0 1,-9 12 0,-15 27-150,29-46-63,0 0 0,0 0 0,-1 0 0,1 0 0,0-1 0,0 1 0,0 0 0,0 0 0,0 0 0,1 0 0,-1 0 0,0-1 0,0 1 0,1 0 0,-1 0 0,0 0 0,1-1 0,-1 1 0,1 0 0,-1 0 0,1-1 0,-1 1 0,1 0 0,-1-1 0,1 1 0,0-1 0,-1 1 0,1-1-1,0 1 1,-1-1 0,1 1 0,0-1 0,0 0 0,0 1 0,-1-1 0,1 0 0,0 0 0,0 1 0,0-1 0,1 0 0,44 9 116,-40-8-151,61 2-4495,-48-3-745</inkml:trace>
  <inkml:trace contextRef="#ctx0" brushRef="#br0" timeOffset="1973.05">1558 215 9882,'0'0'8650,"-46"74"-6049,27-37-561,-1 0-432,5-1-207,0-6-729,5-3-280,3-7-208,1-6-184,4-5-136,2-3-904</inkml:trace>
  <inkml:trace contextRef="#ctx0" brushRef="#br0" timeOffset="2389.4">1277 95 2761,'0'0'22508,"6"5"-23524,4 14-1776,-1-4-2890,2 0-6464</inkml:trace>
  <inkml:trace contextRef="#ctx0" brushRef="#br0" timeOffset="2752.73">1564 469 13619,'0'0'19148,"0"1"-19564,0 9-5793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2:38.28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16 207 7402,'0'0'6474,"-1"-11"-4421,1-4-1247,-3-16 63,-9 2 3070,25 66 476,4 10-4401,17 37 101,-4 2-1,-4 0 0,28 159 1,-29-121-3057</inkml:trace>
  <inkml:trace contextRef="#ctx0" brushRef="#br0" timeOffset="708.21">71 174 7866,'0'0'11583,"6"6"-10549,17 18-214,-1 0 1,-2 2-1,21 33 1,-15-21-598,39 45 1,-42-59-259,0-1 0,1-2 1,53 37-1,-66-51 12,0 0 1,0-1 0,1-1-1,0 1 1,0-2 0,0 0-1,0 0 1,1-1 0,0-1-1,-1 0 1,1 0 0,24-2-1,-33 0 29,-1-1-1,0 0 0,0 0 0,0 0 0,0-1 0,0 1 0,-1-1 0,1 0 0,0 0 1,-1 0-1,1 0 0,-1 0 0,0 0 0,0 0 0,0-1 0,0 0 0,0 1 1,0-1-1,0 0 0,-1 0 0,0 1 0,1-1 0,-1-1 0,0 1 0,-1 0 0,1 0 1,0-3-1,3-11 15,-2 0-1,0-1 1,0-27 0,-4 18 221,0-1 0,-2 1 0,-1 0 0,-1 1 0,-2-1 0,0 1 0,-17-36 1,9 19 304,-10-24-570,26 82-9430,0-1 438</inkml:trace>
  <inkml:trace contextRef="#ctx0" brushRef="#br0" timeOffset="1155.78">941 212 8090,'0'0'7353,"0"76"-4968,-1-26-729,1 6-600,0 2-111,11-1 31,3-4-352,0-6-232,-1-7-208,-1-6-176,-1-5-8,-3-8-48,-2-5-648,-1-9-1641</inkml:trace>
  <inkml:trace contextRef="#ctx0" brushRef="#br0" timeOffset="1557.23">888 288 10082,'0'0'2031,"1"-13"96,-1 7-2010,1-1-1,-1 1 0,1 0 0,0 0 0,0 0 0,1 0 0,0 0 0,0 1 1,0-1-1,0 0 0,1 1 0,0 0 0,1-1 0,-1 1 0,1 1 0,0-1 1,0 0-1,0 1 0,1 0 0,-1 0 0,1 0 0,0 1 0,0-1 0,1 1 1,6-3-1,-2 3-112,1 0 1,-1 0-1,1 1 0,0 1 1,-1-1-1,1 2 1,0 0-1,0 0 0,0 1 1,-1 0-1,1 1 1,0 0-1,-1 1 1,1 0-1,-1 0 0,0 1 1,0 1-1,17 10 1,-19-10 76,-1 0 0,0 0 1,0 0-1,0 1 0,-1 0 0,0 1 1,0-1-1,-1 1 0,1 0 1,-1 1-1,-1-1 0,0 1 1,0 0-1,0 0 0,-1 0 0,0 1 1,-1-1-1,0 1 0,0-1 1,-1 1-1,0 0 0,0 0 0,-1 14 1,-1-20 89,0 0 0,0 0 1,0 0-1,0 0 0,0 0 1,0 0-1,-1-1 1,1 1-1,-1 0 0,0-1 1,0 1-1,0-1 0,0 0 1,0 1-1,0-1 0,-1 0 1,1 0-1,-1-1 0,0 1 1,1 0-1,-1-1 0,0 0 1,0 1-1,0-1 0,0-1 1,0 1-1,0 0 0,-4 0 1,-7 1 199,1 0 0,-1 0 0,0-2 1,0 1-1,-14-3 0,25 2-454,1 0 0,-1-1 0,1 1 0,-1-1 0,1 0 0,0 1-1,-1-1 1,1 0 0,0 0 0,-1-1 0,1 1 0,0 0 0,0-1 0,0 1 0,-3-4 0,4 4-605,0-1 1,0 0-1,0 1 1,0-1 0,0 0-1,0 0 1,0 0-1,1 0 1,-1 0-1,1 0 1,-1 0-1,0-3 1</inkml:trace>
  <inkml:trace contextRef="#ctx0" brushRef="#br0" timeOffset="1958.48">1592 142 11442,'0'0'6823,"2"15"-5480,0 11-918,24 159 1825,-23-166-1992,2 0 1,0 0-1,2-1 0,0 1 0,0-2 1,2 1-1,20 31 0,-27-46-218,1 0-1,-1 1 0,1-1 1,0 0-1,0 0 1,0-1-1,0 1 1,0-1-1,1 1 0,-1-1 1,1 0-1,-1 0 1,1 0-1,0-1 1,0 0-1,0 1 0,0-1 1,0-1-1,0 1 1,0 0-1,0-1 1,0 0-1,8-1 0,-7 0 47,1-1 0,-1 0-1,0 0 1,0 0 0,0-1-1,0 0 1,0 0-1,0 0 1,-1-1 0,0 1-1,0-1 1,0 0 0,0 0-1,0-1 1,-1 1-1,6-10 1,9-18 84,-1-1 1,-2 0-1,22-70 0,16-110-187,-48 190-100,0 0 0,1-43 0,-21 84-9217,5-4 70</inkml:trace>
  <inkml:trace contextRef="#ctx0" brushRef="#br0" timeOffset="2343.95">2374 190 14267,'0'0'11274,"85"-19"-11033,-63 19-169,-1 0-72,0 0 0,-4 0-289,-1 8-1023,-1 8-1344,-3-3-2449,-3 2-7522</inkml:trace>
  <inkml:trace contextRef="#ctx0" brushRef="#br0" timeOffset="2344.95">2442 395 9618,'0'0'16460,"76"0"-15804,-46 2-496,-1 2-160,12 0-968,-7 0-1857,-5-1-5121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2:43.05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1 156 7138,'0'0'10423,"0"-7"-8373,0-18-269,0 6 3665,1 23-5243,0 0 0,0 0 1,0 0-1,0 0 0,1 0 0,-1 0 1,4 4-1,6 18 26,24 87 117,-5 2-1,-5 1 1,15 174 0,-40-277-1340,-2-22-4914,0-6-486</inkml:trace>
  <inkml:trace contextRef="#ctx0" brushRef="#br0" timeOffset="633.22">5 120 7418,'0'0'13061,"8"-12"-12109,-3 1-731,-3 6-166,0 1-1,0 0 1,0 0-1,0 0 1,1 1-1,-1-1 1,1 0 0,0 1-1,0 0 1,0-1-1,1 1 1,-1 1-1,1-1 1,0 0-1,-1 1 1,1 0 0,7-3-1,13-3 74,-1 1 1,1 1-1,0 1 0,0 2 0,0 0 1,1 1-1,-1 2 0,0 0 0,1 2 1,35 7-1,-47-7-120,-1 1 1,0 0-1,0 1 0,0 1 1,0 0-1,-1 0 1,0 1-1,0 1 0,-1-1 1,1 2-1,-1 0 0,-1 0 1,0 1-1,0 0 1,0 0-1,-1 1 0,-1 0 1,0 0-1,0 1 0,-1 0 1,10 23-1,-15-31 80,0-1-1,-1 0 0,1 1 0,0-1 1,-1 1-1,1-1 0,-1 1 1,0 0-1,0-1 0,0 1 1,0-1-1,0 1 0,-1-1 1,1 1-1,-1-1 0,0 1 1,1-1-1,-1 1 0,0-1 1,0 0-1,-3 4 0,2-3 50,-1 0-1,0 0 1,0-1-1,-1 1 1,1 0-1,0-1 1,-1 0-1,0 0 1,1 0-1,-1 0 1,0-1-1,-5 2 1,-12 2 288,-1-1 0,0 0 0,1-2 1,-24 0-1,35-2-375,-12 1-166,3 1 477,0-1 1,-36-4-1,51 3-543,1-1-1,0 1 0,0-1 0,0 1 0,0-1 1,0 0-1,0 0 0,1 0 0,-1-1 0,0 1 0,0-1 1,1 1-1,-1-1 0,1 0 0,-1 0 0,1 0 1,0 0-1,0 0 0,0-1 0,0 1 0,0-1 0,1 1 1,-1-1-1,-2-5 0,2-7-5816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2:46.54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48 7 7986,'0'0'15588,"-4"-7"-12394,3 9-3221,1-1-1,0 1 0,0-1 0,-1 1 0,1-1 1,0 1-1,0-1 0,0 1 0,1-1 1,-1 1-1,0-1 0,1 1 0,-1-1 0,1 1 1,-1-1-1,1 1 0,-1-1 0,1 0 0,0 1 1,0-1-1,0 0 0,0 0 0,0 0 1,0 0-1,0 0 0,0 0 0,0 0 0,0 0 1,1 0-1,-1 0 0,0 0 0,1-1 1,-1 1-1,1-1 0,-1 1 0,0-1 0,1 1 1,-1-1-1,1 0 0,-1 0 0,4 0 0,-16-7 1601,6 5-987,0 0-424,-1-1 0,0 1 0,0 0 0,0 1 0,0-1-1,-1 1 1,1 1 0,-8-1 0,14 11-3846,4 0-2645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2:47.86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98 198 9762,'0'0'10318,"0"16"-9648,0 53 723,-16 119 1,-29 79-705,15-98-873,24-92-277,6-77 446,0 0 0,0 0 0,0 0 1,0 0-1,0 0 0,1 1 0,-1-1 0,0 0 0,0 0 0,0 0 0,0 0 1,1 0-1,-1 0 0,0 0 0,0 1 0,0-1 0,0 0 0,1 0 1,-1 0-1,0 0 0,0 0 0,0 0 0,1 0 0,-1 0 0,0 0 0,0 0 1,0 0-1,1 0 0,-1 0 0,0 0 0,0 0 0,0-1 0,0 1 1,1 0-1,-1 0 0,0 0 0,0 0 0,0 0 0,0 0 0,1 0 0,-1 0 1,0-1-1,0 1 0,0 0 0,0 0 0,0 0 0,0 0 0,0-1 0,1 1 1,-1 0-1,0 0 0,0 0 0,0 0 0,0-1 0,10-8-42,3-11-62,0 0 1,-1 0-1,-2-1 0,13-33 1,26-95-776,-39 115 789,22-80-82,53-149 1157,-72 232-629,2-1 0,1 2 0,1 0 1,1 1-1,2 1 0,24-27 0,-6 21 201,-37 33-529,0 0 0,1 0 0,-1 0 0,0 1 1,1-1-1,-1 0 0,1 1 0,-1-1 1,1 1-1,-1-1 0,1 1 0,-1 0 0,1 0 1,-1-1-1,1 1 0,-1 0 0,1 0 0,0 1 1,-1-1-1,1 0 0,-1 0 0,1 1 0,-1-1 1,1 1-1,-1-1 0,0 1 0,1 0 0,-1 0 1,1 0-1,1 1 0,4 8 92,0 0 0,0 1-1,-1 0 1,0 0 0,-1 0 0,0 1-1,-1 0 1,0 0 0,2 15 0,3 3 151,43 194 457,-1-1 11,-11-117-3278,-28-82 535,0-1 1,21 29 0,-25-43-4731</inkml:trace>
  <inkml:trace contextRef="#ctx0" brushRef="#br0" timeOffset="470.28">36 572 14251,'0'0'9282,"93"-8"-7242,-14 8-231,21 0-969,-6 0-616,-20 0-224,-4 0-536,-29 2-2281,-7 0-4704</inkml:trace>
  <inkml:trace contextRef="#ctx0" brushRef="#br0" timeOffset="2258.17">941 1063 8466,'0'0'15526,"0"3"-14639,3 39 90,2 0 0,17 72 0,-5-34-1857,-16-73-3663</inkml:trace>
  <inkml:trace contextRef="#ctx0" brushRef="#br0" timeOffset="3207.51">993 1120 3809,'0'-8'17999,"3"-29"-17690,-2 31-271,1 1 0,-1 0 1,1-1-1,0 1 0,0 0 1,1 0-1,-1 0 0,1 0 1,0 0-1,0 1 0,1-1 0,0 1 1,-1 0-1,1 0 0,8-5 1,-10 7-49,0 0 1,1 1-1,-1-1 1,0 1-1,1 0 1,-1-1-1,1 1 1,-1 0-1,1 1 1,0-1-1,-1 0 1,1 1-1,0 0 0,-1-1 1,1 1-1,0 0 1,0 0-1,-1 1 1,1-1-1,0 1 1,-1-1-1,1 1 1,0 0-1,-1 0 1,1 0-1,-1 0 1,1 0-1,-1 1 1,0-1-1,0 1 1,1-1-1,-1 1 1,2 2-1,19 21-1462,-9-8-3155,-5-6-2294</inkml:trace>
  <inkml:trace contextRef="#ctx0" brushRef="#br0" timeOffset="3793.33">1390 1301 9482,'0'0'13779,"13"79"-12083,-13-61-255,-3-5-313,-9-3-144,-5-2-328,-1-1-320,-1-3-232,4-4-104,3 0-736,10-1-1816,0-9-2601,2 0-2329</inkml:trace>
  <inkml:trace contextRef="#ctx0" brushRef="#br0" timeOffset="4441.76">1801 966 7258,'0'0'14611,"5"0"-13496,-4 0-1085,0 0 1,0 0 0,0 0 0,-1 0 0,1 0 0,0 0 0,0 0 0,0 1 0,-1-1 0,1 0 0,0 0-1,0 1 1,-1-1 0,1 1 0,0-1 0,-1 0 0,1 1 0,0 0 0,-1-1 0,1 1 0,0-1 0,-1 1-1,1-1 1,-1 1 0,1 0 0,-1 0 0,0-1 0,1 1 0,-1 0 0,1 0 0,0 35 689,-24 52 303,15-64-694,3-9-210,1 1 1,1-1-1,0 1 1,0 0-1,1 27 1,2-39-134,1-1 0,-1 1 0,1 0 0,0-1 1,0 1-1,0 0 0,0-1 0,1 1 0,0-1 0,-1 0 0,1 1 1,0-1-1,1 0 0,-1 0 0,0 0 0,1-1 0,0 1 0,0 0 0,-1-1 1,1 0-1,1 0 0,-1 0 0,0 0 0,1 0 0,-1-1 0,0 1 1,1-1-1,0 0 0,4 1 0,58 10-1087,-29-12-1845,-9-9-4534</inkml:trace>
  <inkml:trace contextRef="#ctx0" brushRef="#br0" timeOffset="4864.96">1644 1145 11346,'0'0'12579,"88"5"-12147,-58 6-432,15 5-216,-7-3-1912,-5-2-3890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7T08:13:00.32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689 217 3897,'0'0'8782,"-14"-8"-879,15 4-7899,0 1 0,0 0 0,0-1 0,0 1 1,1 0-1,-1 0 0,1 0 0,0 0 0,0 0 1,0 0-1,0 1 0,0-1 0,1 0 0,-1 1 1,1 0-1,-1 0 0,1 0 0,0 0 0,0 0 1,0 0-1,5-1 0,9-6 15,1 1-1,25-8 1,-29 12-45,-1 0 0,1 0 0,0 1 0,25-1 0,-35 4 9,-1 0 1,0-1 0,0 2 0,0-1 0,1 0-1,-1 1 1,0-1 0,0 1 0,0 0-1,0 0 1,0 0 0,0 0 0,0 1 0,0-1-1,0 1 1,-1 0 0,1 0 0,-1 0-1,1 0 1,-1 0 0,0 0 0,1 1 0,-1-1-1,-1 1 1,1 0 0,2 3 0,0 6 25,0-1 1,0 1-1,-2 0 1,1 0 0,-2 0-1,1 0 1,-2 1-1,1-1 1,-2 0 0,0 0-1,0 0 1,-1 0-1,-7 23 1,0-9 3,0-1-1,-2 0 1,-1-1 0,-1-1 0,-19 28-1,0-8 20,-1-2-1,-2-1 0,-55 48 1,103-95-170,-1 1 1,1 1 0,0-1-1,24-5 1,-18 6 88,275-62 1080,-120 33 1600,-165 34-2565,1 5-4812</inkml:trace>
  <inkml:trace contextRef="#ctx0" brushRef="#br0" timeOffset="1617.93">1 281 9690,'0'0'8142,"18"-9"-7726,-15 7-404,14-7 92,0 0 0,1 2 0,1 0-1,-1 0 1,1 2 0,0 1 0,32-4 0,-43 7-94,-1 1 1,1 0-1,0 1 1,0-1 0,-1 1-1,16 5 1,-21-5-1,0-1 1,-1 1 0,1 0-1,0 0 1,-1 1 0,1-1-1,0 0 1,-1 1 0,1-1-1,-1 0 1,0 1 0,0 0-1,1-1 1,-1 1-1,0 0 1,0 0 0,-1-1-1,1 1 1,0 0 0,-1 0-1,1 0 1,-1 0 0,1 0-1,-1 0 1,0 0 0,0 0-1,0 0 1,0 0 0,0 0-1,0 0 1,-1 0 0,0 3-1,-3 7 144,0 1 0,-1-1 0,0 0 0,-1 0 1,-1 0-1,0-1 0,0 0 0,-17 18 0,-8 14 62,20-26-186,1 0 0,0 1 0,2 0 0,0 1 0,1 0 0,0 0 0,2 1 0,1 0 0,0 0 0,1 0 0,1 0 0,0 22 0,3-38-33,1 1 0,0 0 0,0-1 0,0 1 0,0 0 0,1-1 0,-1 0 0,1 1 0,1-1 1,-1 0-1,0 0 0,1 0 0,0 0 0,0 0 0,0-1 0,0 1 0,1-1 0,-1 0 0,1 0 1,0 0-1,0-1 0,0 1 0,0-1 0,0 0 0,1 0 0,-1 0 0,1-1 0,5 2 0,5 0 51,-1 1-1,1-2 0,-1 0 1,1-1-1,0-1 0,0 0 0,0-1 1,15-3-1,-26 4 44,0-1 0,0 1 0,0-1 0,0 0 0,0-1 1,0 1-1,0-1 0,0 1 0,-1-1 0,1 0 0,-1-1 0,1 1 0,-1-1 0,0 1 0,0-1 0,0 0 0,0 0 1,-1 0-1,1 0 0,-1-1 0,0 1 0,0-1 0,2-4 0,-3 4 48,0-1 0,0 0 0,-1 1 0,1-1-1,-1 1 1,0-1 0,0 0 0,-1 1 0,0-1 0,0 0 0,0 1 0,0-1-1,0 1 1,-1-1 0,0 1 0,0 0 0,0 0 0,-1 0 0,1 0 0,-4-4-1,-13-16-201,-1 0-1,-1 1 0,-1 1 0,-1 1 0,-1 1 0,-27-17 0,24 20-2028,-1 1-1,0 1 0,-33-12 1,23 13-4152</inkml:trace>
  <inkml:trace contextRef="#ctx0" brushRef="#br0" timeOffset="4343.72">1600 216 9434,'0'0'5672,"6"-12"-4892,-2 5-679,-2 2-58,0 0 0,1 0 0,0 1 0,0-1 0,0 1 0,0-1 0,1 1 0,0 0 0,0 0 0,0 0 0,0 1 0,1 0 0,-1-1 0,1 2 1,5-4-1,10-2 275,0 1 1,32-7-1,-43 12-260,0 1 1,0-1-1,0 2 0,0-1 1,0 1-1,0 1 0,0-1 1,16 5-1,-23-4-33,1 0 0,0 0 0,-1 1-1,1-1 1,-1 1 0,0 0 0,0 0 0,1 0 0,-1 0 0,0 0 0,-1 0-1,1 1 1,0-1 0,-1 1 0,1-1 0,-1 1 0,0-1 0,0 1 0,0 0-1,0 0 1,0-1 0,0 1 0,-1 0 0,1 0 0,-1 0 0,0 0 0,0 0-1,0 0 1,-1 5 0,0 0 82,0 1 0,0 0 0,-1-1 0,0 0 0,0 1 0,-1-1 0,0 0 1,-8 14-1,-9 5 32,-1-1 0,-1-1 0,-1-1 0,-1-1 0,-31 23 0,21-18-104,-60 65 0,89-89-38,2 2 0,-1-1 0,0 0 0,1 1 0,-5 11 0,7-16-9,1 0-1,0 0 0,-1 0 1,1 0-1,0 0 0,-1 1 0,1-1 1,0 0-1,0 0 0,0 0 1,0 1-1,0-1 0,0 0 0,0 0 1,1 0-1,-1 0 0,0 1 0,1-1 1,-1 0-1,1 0 0,-1 0 1,1 0-1,-1 0 0,1 0 0,0 0 1,-1 0-1,1 0 0,0 0 1,0 0-1,0-1 0,0 1 0,0 0 1,0 0-1,0-1 0,0 1 0,0-1 1,0 1-1,1 0 0,11 3-2,0-1 1,1 0-1,-1-1 0,1 0 0,-1-1 0,1 0 0,-1-1 0,19-3 0,-5 0 202,0-1-1,0-2 1,30-10-1,-48 14 6,-1-1 0,1 0 0,0 0 0,-1-1 0,0-1 0,0 1 0,0-1 0,0 0 0,9-9 0,-15 8-2292</inkml:trace>
  <inkml:trace contextRef="#ctx0" brushRef="#br0" timeOffset="5245.4">2304 539 10338,'0'0'6564,"-4"13"-5370,-12 42-426,16-54-746,-1 1 0,1 0 0,0-1 0,0 1 0,0 0 0,0-1 0,0 1 0,0-1 0,1 1 0,-1 0 0,0-1 0,1 1 0,-1-1 0,1 1 0,0-1 0,0 1 0,-1-1 0,1 0 0,0 1 0,0-1 0,0 0 0,0 1 0,0-1 0,1 0 0,-1 0 0,0 0 0,1 0 0,-1 0 0,0-1 0,1 1 0,-1 0 0,1-1 0,2 2 0,3 0 18,1 0 1,0 0-1,-1-1 1,1 0-1,8 0 1,-13-1-8,16 0 61,0-1 0,0 0 0,0-2-1,0 0 1,0-1 0,-1-1 0,1 0 0,-1-2 0,0 0-1,30-18 1,-34 17-8,0 0 1,-1-1-1,0-1 0,-1 0 0,0-1 1,0 0-1,-2 0 0,1-2 0,-1 1 0,-1-1 1,0-1-1,-1 1 0,10-23 0,-15 27 22,-1 0-1,0 0 1,0 0-1,-1 0 1,0 0-1,0-1 1,-1 1-1,0 0 1,-1 0-1,0-1 1,-1 1-1,0 0 1,0 0-1,-1 0 1,0 0-1,0 1 1,-1-1-1,0 1 0,-1 0 1,1 0-1,-2 0 1,-11-13-1,9 11-115,-1 1 0,0 1 0,-1-1 0,1 2 0,-1-1 0,-1 1 0,0 1-1,0 0 1,0 0 0,0 1 0,-1 0 0,0 1 0,0 1 0,0 0-1,0 0 1,-20 0 0,23 2 40,0 2-1,0-1 0,0 1 1,0 1-1,0-1 1,0 2-1,0-1 0,0 1 1,1 0-1,0 1 1,-12 6-1,17-7-26,-1-1-1,0 1 1,1-1 0,0 1-1,0 0 1,0 1 0,0-1 0,0 0-1,1 1 1,-1 0 0,1-1-1,0 1 1,0 0 0,0 0-1,1 0 1,-1 0 0,1 1-1,0-1 1,0 0 0,1 0 0,-1 1-1,1-1 1,0 1 0,0-1-1,2 9 1,-1-9 15,1 0 0,-1 1-1,1-1 1,0 0 0,0 0 0,1 0 0,-1-1 0,1 1-1,0-1 1,0 1 0,0-1 0,0 0 0,1 0 0,-1 0-1,1 0 1,0-1 0,0 0 0,0 1 0,0-1 0,7 2-1,8 3 66,1 0 0,0-1 0,22 4 0,55 5-792,-32-7-3947,-47-6 1855,9 0-5883</inkml:trace>
  <inkml:trace contextRef="#ctx0" brushRef="#br0" timeOffset="6647.96">2930 683 10002,'0'0'11077,"-6"-7"-9248,6 8-1820,0 1 1,0 0 0,-1-1 0,1 1 0,1 0-1,-1-1 1,0 1 0,0 0 0,1-1 0,-1 1 0,1-1-1,-1 1 1,1-1 0,-1 1 0,1-1 0,0 1 0,0-1-1,0 1 1,0-1 0,0 0 0,0 0 0,0 1-1,1-1 1,-1 0 0,0 0 0,1 0 0,-1 0 0,0-1-1,1 1 1,-1 0 0,1 0 0,0-1 0,-1 1-1,1-1 1,-1 0 0,1 1 0,0-1 0,-1 0 0,1 0-1,0 0 1,-1 0 0,1 0 0,3-1 0,-22-14 1574,6 12-1373,-1 2-1,0 0 1,0 0 0,-13 2 0,4-1 157,21 0-478,0 12-6440,0-7 1827</inkml:trace>
  <inkml:trace contextRef="#ctx0" brushRef="#br0" timeOffset="7280.81">3328 100 7242,'0'0'14599,"-9"13"-13418,0-1-964,-5 7 327,-22 40 0,33-54-520,1 1 0,-1-1 0,1 0 0,0 1 1,0-1-1,1 1 0,0 0 0,0 0 0,0-1 0,1 1 1,-1 0-1,1 0 0,1 0 0,1 10 0,-1-13-35,0 0-1,1-1 0,-1 1 1,1-1-1,0 1 1,0-1-1,0 0 0,0 0 1,0 0-1,0 0 0,1 0 1,-1 0-1,1-1 0,-1 1 1,6 2-1,49 17 47,-36-14 30,-10-3-9,11 3-62,-1 2 1,37 20-1,-54-27 37,0 0 0,0 1-1,0-1 1,0 1 0,-1 0 0,1 0-1,-1 1 1,0-1 0,0 1 0,0-1-1,-1 1 1,1 0 0,-1 0 0,0 0-1,0 0 1,0 1 0,0-1 0,-1 0 0,0 1-1,1 6 1,-2-8 104,0-1 1,-1 0-1,1 1 1,-1-1-1,0 0 1,0 1-1,0-1 1,0 0-1,0 0 0,0 0 1,0 0-1,-1 0 1,1 0-1,-1 0 1,0-1-1,1 1 0,-1 0 1,0-1-1,0 1 1,0-1-1,0 0 1,0 0-1,0 0 1,-1 0-1,1 0 0,0 0 1,-4 1-1,-11 3-180,1-1 0,-31 4-1,33-6-332,-29 2-6301,30-4 1256,-1 1-4840</inkml:trace>
  <inkml:trace contextRef="#ctx0" brushRef="#br0" timeOffset="7681.87">3427 131 13283,'0'0'9498,"87"-63"-7362,-52 47-383,3 3-457,0 2-768,-2 5-328,-4 3-152,-4 3-48,-5 0-96,-4 0-336,-4 6-1152,-3 8-2073,-2-4-1144</inkml:trace>
  <inkml:trace contextRef="#ctx0" brushRef="#br0" timeOffset="8198.59">4041 114 14475,'0'0'7706,"7"-12"-6807,-1 2-734,1 0 0,0 1 0,0-1 0,1 2 0,16-16 0,-20 21-52,0 0-1,0 0 1,0 0-1,0 0 1,1 1-1,-1 0 1,1 0-1,0 0 1,0 0-1,0 1 1,-1-1-1,1 1 1,1 1-1,-1-1 1,0 1-1,0 0 1,0 0-1,0 0 1,9 2-1,-12-1-76,0 0 1,0 1-1,0-1 0,0 0 0,0 1 0,0 0 1,0-1-1,-1 1 0,1 0 0,-1 0 0,1 0 0,-1 0 1,1 0-1,-1 0 0,0 0 0,0 0 0,0 1 0,0-1 1,-1 0-1,1 1 0,-1-1 0,1 1 0,-1-1 0,0 0 1,0 5-1,1 4 97,-1 0-1,0-1 1,0 1 0,-5 18 0,2-18-68,0-1 0,-1 0 0,0 0 0,-1 0 0,0-1 0,-1 1 0,0-1 0,0-1 0,-1 1 0,0-1 1,-9 8-1,-15 12 352,-54 38 1,23-20-71,55-40-356,-36 33 50,41-37-68,1 1 0,-1-1 1,0 0-1,1 0 0,0 0 0,-1 1 0,1-1 0,0 1 1,0-1-1,0 1 0,1-1 0,-1 1 0,1 0 0,-1-1 1,1 1-1,0 0 0,0-1 0,1 6 0,0-6-6,0 0 0,0-1 0,0 1 0,0 0-1,0-1 1,0 1 0,1-1 0,-1 1 0,1-1-1,-1 0 1,1 0 0,0 1 0,-1-1 0,1 0 0,0 0-1,0-1 1,0 1 0,0 0 0,0-1 0,0 1-1,0-1 1,2 1 0,50 6-60,-52-7 88,49 2-102,1-2-1,57-9 1,-19-3-4516,-54 6-2305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F295-09F8-403B-8104-552D7D671D1D}">
  <dimension ref="A3:K31"/>
  <sheetViews>
    <sheetView workbookViewId="0">
      <selection activeCell="F20" sqref="F20:K20"/>
    </sheetView>
  </sheetViews>
  <sheetFormatPr defaultRowHeight="15" x14ac:dyDescent="0.25"/>
  <cols>
    <col min="1" max="1" width="20.5703125" bestFit="1" customWidth="1"/>
  </cols>
  <sheetData>
    <row r="3" spans="1:11" x14ac:dyDescent="0.25">
      <c r="A3" t="s">
        <v>1</v>
      </c>
    </row>
    <row r="4" spans="1:11" x14ac:dyDescent="0.25">
      <c r="A4" t="s">
        <v>2</v>
      </c>
      <c r="B4">
        <v>-50000</v>
      </c>
      <c r="E4">
        <v>0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</row>
    <row r="5" spans="1:11" x14ac:dyDescent="0.25">
      <c r="A5" t="s">
        <v>3</v>
      </c>
      <c r="B5">
        <v>5000</v>
      </c>
    </row>
    <row r="6" spans="1:11" x14ac:dyDescent="0.25">
      <c r="D6" t="s">
        <v>4</v>
      </c>
      <c r="F6">
        <v>60000</v>
      </c>
      <c r="G6">
        <v>60000</v>
      </c>
      <c r="H6">
        <v>60000</v>
      </c>
      <c r="I6">
        <v>60000</v>
      </c>
      <c r="J6">
        <v>60000</v>
      </c>
    </row>
    <row r="7" spans="1:11" x14ac:dyDescent="0.25">
      <c r="A7" t="s">
        <v>4</v>
      </c>
    </row>
    <row r="8" spans="1:11" x14ac:dyDescent="0.25">
      <c r="A8" t="s">
        <v>5</v>
      </c>
      <c r="B8">
        <v>20000</v>
      </c>
      <c r="D8" t="s">
        <v>7</v>
      </c>
    </row>
    <row r="9" spans="1:11" x14ac:dyDescent="0.25">
      <c r="A9" t="s">
        <v>6</v>
      </c>
      <c r="B9">
        <v>3</v>
      </c>
      <c r="D9" t="s">
        <v>15</v>
      </c>
      <c r="F9">
        <v>-10000</v>
      </c>
      <c r="G9">
        <v>-10000</v>
      </c>
      <c r="H9">
        <v>-10000</v>
      </c>
      <c r="I9">
        <v>-10000</v>
      </c>
      <c r="J9">
        <v>-10000</v>
      </c>
    </row>
    <row r="11" spans="1:11" x14ac:dyDescent="0.25">
      <c r="A11" t="s">
        <v>7</v>
      </c>
      <c r="D11" t="s">
        <v>16</v>
      </c>
      <c r="F11">
        <v>-33000</v>
      </c>
      <c r="G11">
        <v>-33000</v>
      </c>
      <c r="H11">
        <v>-33000</v>
      </c>
      <c r="I11">
        <v>-33000</v>
      </c>
      <c r="J11">
        <v>-33000</v>
      </c>
    </row>
    <row r="13" spans="1:11" x14ac:dyDescent="0.25">
      <c r="A13" t="s">
        <v>8</v>
      </c>
      <c r="B13">
        <v>1.65</v>
      </c>
      <c r="D13" t="s">
        <v>2</v>
      </c>
      <c r="E13">
        <v>-50000</v>
      </c>
      <c r="J13">
        <v>5000</v>
      </c>
    </row>
    <row r="14" spans="1:11" x14ac:dyDescent="0.25">
      <c r="A14" t="s">
        <v>9</v>
      </c>
      <c r="B14">
        <v>10000</v>
      </c>
    </row>
    <row r="15" spans="1:11" x14ac:dyDescent="0.25">
      <c r="A15" t="s">
        <v>11</v>
      </c>
      <c r="B15">
        <v>0.12</v>
      </c>
    </row>
    <row r="16" spans="1:11" x14ac:dyDescent="0.25">
      <c r="D16" t="s">
        <v>17</v>
      </c>
      <c r="E16">
        <v>-50000</v>
      </c>
      <c r="F16">
        <v>17000</v>
      </c>
      <c r="G16">
        <v>17000</v>
      </c>
      <c r="H16">
        <v>17000</v>
      </c>
      <c r="I16">
        <v>17000</v>
      </c>
      <c r="J16">
        <f>22000-J13</f>
        <v>17000</v>
      </c>
    </row>
    <row r="17" spans="1:11" x14ac:dyDescent="0.25">
      <c r="A17" t="s">
        <v>12</v>
      </c>
      <c r="B17">
        <v>0.19</v>
      </c>
    </row>
    <row r="18" spans="1:11" x14ac:dyDescent="0.25">
      <c r="D18" t="s">
        <v>18</v>
      </c>
      <c r="F18">
        <v>-3230</v>
      </c>
      <c r="G18">
        <v>-3230</v>
      </c>
      <c r="H18">
        <v>-3230</v>
      </c>
      <c r="I18">
        <v>-3230</v>
      </c>
      <c r="J18">
        <v>-4180</v>
      </c>
    </row>
    <row r="19" spans="1:11" x14ac:dyDescent="0.25">
      <c r="A19" t="s">
        <v>14</v>
      </c>
      <c r="B19">
        <v>0.18</v>
      </c>
      <c r="D19" t="s">
        <v>19</v>
      </c>
      <c r="G19">
        <v>-3230</v>
      </c>
      <c r="H19">
        <v>-3230</v>
      </c>
      <c r="I19">
        <v>-3230</v>
      </c>
      <c r="J19">
        <v>-3230</v>
      </c>
      <c r="K19">
        <v>-4180</v>
      </c>
    </row>
    <row r="20" spans="1:11" x14ac:dyDescent="0.25">
      <c r="D20" t="s">
        <v>20</v>
      </c>
      <c r="F20">
        <v>-1615</v>
      </c>
      <c r="G20">
        <v>-3230</v>
      </c>
      <c r="H20">
        <v>-3230</v>
      </c>
      <c r="I20">
        <v>-3230</v>
      </c>
      <c r="J20">
        <v>-3230</v>
      </c>
      <c r="K20">
        <v>-1615</v>
      </c>
    </row>
    <row r="21" spans="1:11" x14ac:dyDescent="0.25">
      <c r="A21" t="s">
        <v>10</v>
      </c>
      <c r="B21">
        <v>0.03</v>
      </c>
      <c r="D21" t="s">
        <v>14</v>
      </c>
      <c r="F21">
        <v>855</v>
      </c>
      <c r="G21">
        <v>1556.1</v>
      </c>
      <c r="H21">
        <v>1276.002</v>
      </c>
      <c r="I21">
        <v>1046.3216399999999</v>
      </c>
      <c r="J21">
        <v>2143.9980000000005</v>
      </c>
      <c r="K21">
        <v>1672.5783600000004</v>
      </c>
    </row>
    <row r="23" spans="1:11" x14ac:dyDescent="0.25">
      <c r="A23" t="s">
        <v>13</v>
      </c>
      <c r="B23">
        <v>5</v>
      </c>
      <c r="D23" t="s">
        <v>31</v>
      </c>
      <c r="F23">
        <v>-760</v>
      </c>
      <c r="G23">
        <v>-1673.9</v>
      </c>
      <c r="H23">
        <v>-1953.998</v>
      </c>
      <c r="I23">
        <v>-2183.6783599999999</v>
      </c>
      <c r="J23">
        <v>-1561.0019999999995</v>
      </c>
      <c r="K23">
        <v>-417.42163999999957</v>
      </c>
    </row>
    <row r="25" spans="1:11" x14ac:dyDescent="0.25">
      <c r="D25" t="s">
        <v>33</v>
      </c>
      <c r="E25">
        <v>-50000</v>
      </c>
      <c r="F25">
        <v>16240</v>
      </c>
      <c r="G25">
        <v>15326.1</v>
      </c>
      <c r="H25">
        <v>15046.002</v>
      </c>
      <c r="I25">
        <v>14816.32164</v>
      </c>
      <c r="J25">
        <f>20438.998+J13</f>
        <v>25438.998</v>
      </c>
      <c r="K25">
        <v>-417.42163999999957</v>
      </c>
    </row>
    <row r="27" spans="1:11" x14ac:dyDescent="0.25">
      <c r="D27" t="s">
        <v>34</v>
      </c>
      <c r="E27">
        <v>1</v>
      </c>
      <c r="F27">
        <v>0.89285714285714279</v>
      </c>
      <c r="G27">
        <v>0.79719387755102034</v>
      </c>
      <c r="H27">
        <v>0.71178024781341087</v>
      </c>
      <c r="I27">
        <v>0.63551807840483121</v>
      </c>
      <c r="J27">
        <v>0.56742685571859919</v>
      </c>
      <c r="K27">
        <v>0.50663112117732068</v>
      </c>
    </row>
    <row r="29" spans="1:11" x14ac:dyDescent="0.25">
      <c r="D29" t="s">
        <v>32</v>
      </c>
      <c r="E29">
        <v>-50000</v>
      </c>
      <c r="F29">
        <v>14499.999999999998</v>
      </c>
      <c r="G29">
        <v>12217.873086734693</v>
      </c>
      <c r="H29">
        <v>10709.447032161075</v>
      </c>
      <c r="I29">
        <v>9416.0402576807173</v>
      </c>
      <c r="J29">
        <v>11597.636369178737</v>
      </c>
      <c r="K29">
        <v>-211.47879347687572</v>
      </c>
    </row>
    <row r="31" spans="1:11" x14ac:dyDescent="0.25">
      <c r="J31" s="14" t="s">
        <v>35</v>
      </c>
      <c r="K31" s="14">
        <v>8229.5179522783474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4050E-285B-4373-A180-6E4F33F66358}">
  <dimension ref="A2:M37"/>
  <sheetViews>
    <sheetView tabSelected="1" zoomScale="130" zoomScaleNormal="130" workbookViewId="0">
      <selection activeCell="E25" sqref="E25"/>
    </sheetView>
  </sheetViews>
  <sheetFormatPr defaultRowHeight="15" x14ac:dyDescent="0.25"/>
  <cols>
    <col min="1" max="1" width="77.28515625" customWidth="1"/>
    <col min="4" max="4" width="13.140625" bestFit="1" customWidth="1"/>
  </cols>
  <sheetData>
    <row r="2" spans="1:13" ht="141.75" customHeight="1" x14ac:dyDescent="0.25">
      <c r="A2" s="1" t="s">
        <v>0</v>
      </c>
    </row>
    <row r="5" spans="1:13" ht="15.75" thickBot="1" x14ac:dyDescent="0.3">
      <c r="A5" s="2" t="s">
        <v>1</v>
      </c>
    </row>
    <row r="6" spans="1:13" x14ac:dyDescent="0.25">
      <c r="A6" s="3" t="s">
        <v>2</v>
      </c>
      <c r="B6" s="4">
        <v>-50000</v>
      </c>
      <c r="E6" s="11">
        <v>0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</row>
    <row r="7" spans="1:13" x14ac:dyDescent="0.25">
      <c r="A7" s="5" t="s">
        <v>3</v>
      </c>
      <c r="B7" s="6">
        <f>-B6*0.1</f>
        <v>5000</v>
      </c>
    </row>
    <row r="8" spans="1:13" x14ac:dyDescent="0.25">
      <c r="A8" s="5"/>
      <c r="B8" s="6"/>
      <c r="D8" t="s">
        <v>4</v>
      </c>
      <c r="F8">
        <f t="shared" ref="F8" si="0">$B$10*$B$11</f>
        <v>60000</v>
      </c>
      <c r="G8">
        <f>$B$10*$B$11*(1+$B$23)^F6</f>
        <v>61800</v>
      </c>
      <c r="H8">
        <f t="shared" ref="H8:J8" si="1">$B$10*$B$11*(1+$B$23)^G6</f>
        <v>63654</v>
      </c>
      <c r="I8">
        <f t="shared" si="1"/>
        <v>65563.62</v>
      </c>
      <c r="J8">
        <f t="shared" si="1"/>
        <v>67530.528599999991</v>
      </c>
    </row>
    <row r="9" spans="1:13" x14ac:dyDescent="0.25">
      <c r="A9" s="10" t="s">
        <v>4</v>
      </c>
      <c r="B9" s="6"/>
    </row>
    <row r="10" spans="1:13" x14ac:dyDescent="0.25">
      <c r="A10" s="5" t="s">
        <v>5</v>
      </c>
      <c r="B10" s="6">
        <v>20000</v>
      </c>
      <c r="D10" t="s">
        <v>7</v>
      </c>
    </row>
    <row r="11" spans="1:13" x14ac:dyDescent="0.25">
      <c r="A11" s="5" t="s">
        <v>6</v>
      </c>
      <c r="B11" s="6">
        <v>3</v>
      </c>
      <c r="D11" t="s">
        <v>15</v>
      </c>
      <c r="F11" s="12">
        <f>-$B$16</f>
        <v>-10000</v>
      </c>
      <c r="G11" s="12">
        <f>-$B$16*(1+$B$23)^F6</f>
        <v>-10300</v>
      </c>
      <c r="H11" s="12">
        <f t="shared" ref="H11:J11" si="2">-$B$16*(1+$B$23)^G6</f>
        <v>-10609</v>
      </c>
      <c r="I11" s="12">
        <f t="shared" si="2"/>
        <v>-10927.27</v>
      </c>
      <c r="J11" s="12">
        <f t="shared" si="2"/>
        <v>-11255.088099999999</v>
      </c>
      <c r="K11" s="12"/>
    </row>
    <row r="12" spans="1:13" x14ac:dyDescent="0.25">
      <c r="A12" s="5"/>
      <c r="B12" s="6"/>
      <c r="M12">
        <v>-0.22648858005238526</v>
      </c>
    </row>
    <row r="13" spans="1:13" x14ac:dyDescent="0.25">
      <c r="A13" s="10" t="s">
        <v>7</v>
      </c>
      <c r="B13" s="6"/>
      <c r="D13" t="s">
        <v>16</v>
      </c>
      <c r="F13">
        <f>-$B$15*$B$10</f>
        <v>-33000</v>
      </c>
      <c r="G13">
        <f>-$B$15*$B$10*(1+$B$23)^F6</f>
        <v>-33990</v>
      </c>
      <c r="H13">
        <f t="shared" ref="H13:J13" si="3">-$B$15*$B$10*(1+$B$23)^G6</f>
        <v>-35009.699999999997</v>
      </c>
      <c r="I13">
        <f t="shared" si="3"/>
        <v>-36059.991000000002</v>
      </c>
      <c r="J13">
        <f t="shared" si="3"/>
        <v>-37141.790730000001</v>
      </c>
    </row>
    <row r="14" spans="1:13" x14ac:dyDescent="0.25">
      <c r="A14" s="7"/>
      <c r="B14" s="6"/>
    </row>
    <row r="15" spans="1:13" x14ac:dyDescent="0.25">
      <c r="A15" s="5" t="s">
        <v>8</v>
      </c>
      <c r="B15" s="6">
        <v>1.65</v>
      </c>
      <c r="D15" t="s">
        <v>2</v>
      </c>
      <c r="E15">
        <f>B6</f>
        <v>-50000</v>
      </c>
      <c r="J15">
        <f>B7</f>
        <v>5000</v>
      </c>
    </row>
    <row r="16" spans="1:13" x14ac:dyDescent="0.25">
      <c r="A16" s="5" t="s">
        <v>9</v>
      </c>
      <c r="B16" s="6">
        <v>10000</v>
      </c>
    </row>
    <row r="17" spans="1:11" x14ac:dyDescent="0.25">
      <c r="A17" s="5" t="s">
        <v>11</v>
      </c>
      <c r="B17" s="6">
        <v>0.13818561251998004</v>
      </c>
    </row>
    <row r="18" spans="1:11" x14ac:dyDescent="0.25">
      <c r="A18" s="5"/>
      <c r="B18" s="6"/>
      <c r="D18" t="s">
        <v>17</v>
      </c>
      <c r="E18">
        <f>SUM(E8:E15)</f>
        <v>-50000</v>
      </c>
      <c r="F18">
        <f t="shared" ref="F18:J18" si="4">SUM(F8:F15)</f>
        <v>17000</v>
      </c>
      <c r="G18">
        <f t="shared" si="4"/>
        <v>17510</v>
      </c>
      <c r="H18">
        <f t="shared" si="4"/>
        <v>18035.300000000003</v>
      </c>
      <c r="I18">
        <f t="shared" si="4"/>
        <v>18576.358999999989</v>
      </c>
      <c r="J18">
        <f>SUM(J8:J15)-J15</f>
        <v>19133.649769999989</v>
      </c>
    </row>
    <row r="19" spans="1:11" x14ac:dyDescent="0.25">
      <c r="A19" s="5" t="s">
        <v>12</v>
      </c>
      <c r="B19" s="6">
        <f>0.19</f>
        <v>0.19</v>
      </c>
    </row>
    <row r="20" spans="1:11" x14ac:dyDescent="0.25">
      <c r="A20" s="5"/>
      <c r="B20" s="6"/>
      <c r="D20" s="13" t="s">
        <v>18</v>
      </c>
      <c r="E20" s="13"/>
      <c r="F20" s="13">
        <f>-F18*$B$19</f>
        <v>-3230</v>
      </c>
      <c r="G20" s="13">
        <f t="shared" ref="G20:J20" si="5">-G18*$B$19</f>
        <v>-3326.9</v>
      </c>
      <c r="H20" s="13">
        <f t="shared" si="5"/>
        <v>-3426.7070000000008</v>
      </c>
      <c r="I20" s="13">
        <f t="shared" si="5"/>
        <v>-3529.5082099999981</v>
      </c>
      <c r="J20" s="13">
        <f t="shared" si="5"/>
        <v>-3635.393456299998</v>
      </c>
      <c r="K20" s="13"/>
    </row>
    <row r="21" spans="1:11" x14ac:dyDescent="0.25">
      <c r="A21" s="5" t="s">
        <v>14</v>
      </c>
      <c r="B21" s="6">
        <v>0.18</v>
      </c>
      <c r="D21" s="13" t="s">
        <v>19</v>
      </c>
      <c r="E21" s="13"/>
      <c r="F21" s="13"/>
      <c r="G21" s="13">
        <f>-F18*$B$19</f>
        <v>-3230</v>
      </c>
      <c r="H21" s="13">
        <f t="shared" ref="H21:K21" si="6">-G18*$B$19</f>
        <v>-3326.9</v>
      </c>
      <c r="I21" s="13">
        <f t="shared" si="6"/>
        <v>-3426.7070000000008</v>
      </c>
      <c r="J21" s="13">
        <f t="shared" si="6"/>
        <v>-3529.5082099999981</v>
      </c>
      <c r="K21" s="13">
        <f t="shared" si="6"/>
        <v>-3635.393456299998</v>
      </c>
    </row>
    <row r="22" spans="1:11" x14ac:dyDescent="0.25">
      <c r="A22" s="5"/>
      <c r="B22" s="6"/>
      <c r="D22" t="s">
        <v>20</v>
      </c>
      <c r="F22" s="12">
        <v>-1615</v>
      </c>
      <c r="G22" s="12">
        <v>-3278.45</v>
      </c>
      <c r="H22" s="12">
        <v>-3376.8035000000004</v>
      </c>
      <c r="I22" s="12">
        <v>-3478.1076049999992</v>
      </c>
      <c r="J22" s="12">
        <v>-3582.4508331499983</v>
      </c>
      <c r="K22" s="12">
        <v>-1817.696728149999</v>
      </c>
    </row>
    <row r="23" spans="1:11" x14ac:dyDescent="0.25">
      <c r="A23" s="5" t="s">
        <v>10</v>
      </c>
      <c r="B23" s="6">
        <v>0.03</v>
      </c>
      <c r="D23" t="s">
        <v>14</v>
      </c>
      <c r="F23">
        <v>855</v>
      </c>
      <c r="G23">
        <v>1556.1</v>
      </c>
      <c r="H23">
        <v>1276.002</v>
      </c>
      <c r="I23">
        <v>1046.3216399999999</v>
      </c>
      <c r="J23">
        <v>2143.9980000000005</v>
      </c>
      <c r="K23">
        <v>1672.5783600000004</v>
      </c>
    </row>
    <row r="24" spans="1:11" x14ac:dyDescent="0.25">
      <c r="A24" s="5"/>
      <c r="B24" s="6"/>
    </row>
    <row r="25" spans="1:11" ht="15.75" thickBot="1" x14ac:dyDescent="0.3">
      <c r="A25" s="8" t="s">
        <v>13</v>
      </c>
      <c r="B25" s="9">
        <v>5</v>
      </c>
      <c r="D25" t="s">
        <v>31</v>
      </c>
      <c r="F25">
        <f>F22+F23</f>
        <v>-760</v>
      </c>
      <c r="G25">
        <f t="shared" ref="G25:K25" si="7">G22+G23</f>
        <v>-1722.35</v>
      </c>
      <c r="H25">
        <f t="shared" si="7"/>
        <v>-2100.8015000000005</v>
      </c>
      <c r="I25">
        <f t="shared" si="7"/>
        <v>-2431.7859649999991</v>
      </c>
      <c r="J25">
        <f t="shared" si="7"/>
        <v>-1438.4528331499978</v>
      </c>
      <c r="K25">
        <f t="shared" si="7"/>
        <v>-145.11836814999856</v>
      </c>
    </row>
    <row r="27" spans="1:11" x14ac:dyDescent="0.25">
      <c r="D27" t="s">
        <v>33</v>
      </c>
      <c r="E27">
        <f>E18+E25</f>
        <v>-50000</v>
      </c>
      <c r="F27">
        <f t="shared" ref="F27:K27" si="8">F18+F25</f>
        <v>16240</v>
      </c>
      <c r="G27">
        <f t="shared" si="8"/>
        <v>15787.65</v>
      </c>
      <c r="H27">
        <f t="shared" si="8"/>
        <v>15934.498500000002</v>
      </c>
      <c r="I27">
        <f t="shared" si="8"/>
        <v>16144.57303499999</v>
      </c>
      <c r="J27">
        <f>J18+J25+J15</f>
        <v>22695.196936849992</v>
      </c>
      <c r="K27">
        <f t="shared" si="8"/>
        <v>-145.11836814999856</v>
      </c>
    </row>
    <row r="29" spans="1:11" x14ac:dyDescent="0.25">
      <c r="D29" t="s">
        <v>34</v>
      </c>
      <c r="E29">
        <f>1/(1+$B$17)^E6</f>
        <v>1</v>
      </c>
      <c r="F29">
        <f t="shared" ref="F29:K29" si="9">1/(1+$B$17)^F6</f>
        <v>0.87859132025572473</v>
      </c>
      <c r="G29">
        <f t="shared" si="9"/>
        <v>0.77192270802869745</v>
      </c>
      <c r="H29">
        <f t="shared" si="9"/>
        <v>0.67820459118230758</v>
      </c>
      <c r="I29">
        <f t="shared" si="9"/>
        <v>0.59586466717035758</v>
      </c>
      <c r="J29">
        <f t="shared" si="9"/>
        <v>0.52352152462294244</v>
      </c>
      <c r="K29">
        <f t="shared" si="9"/>
        <v>0.45996146750076089</v>
      </c>
    </row>
    <row r="31" spans="1:11" x14ac:dyDescent="0.25">
      <c r="D31" t="s">
        <v>32</v>
      </c>
      <c r="E31">
        <f>E27*E29</f>
        <v>-50000</v>
      </c>
      <c r="F31">
        <f t="shared" ref="F31:K31" si="10">F27*F29</f>
        <v>14268.32304095297</v>
      </c>
      <c r="G31">
        <f t="shared" si="10"/>
        <v>12186.845541409264</v>
      </c>
      <c r="H31">
        <f t="shared" si="10"/>
        <v>10806.850040887595</v>
      </c>
      <c r="I31">
        <f t="shared" si="10"/>
        <v>9619.9806381077997</v>
      </c>
      <c r="J31">
        <f t="shared" si="10"/>
        <v>11881.424101997642</v>
      </c>
      <c r="K31">
        <f t="shared" si="10"/>
        <v>-66.748857575589014</v>
      </c>
    </row>
    <row r="33" spans="9:12" x14ac:dyDescent="0.25">
      <c r="J33" t="s">
        <v>35</v>
      </c>
      <c r="K33">
        <f>SUM(E31:K31)</f>
        <v>8696.6745057796834</v>
      </c>
      <c r="L33" s="14">
        <v>8229.5179522783474</v>
      </c>
    </row>
    <row r="35" spans="9:12" x14ac:dyDescent="0.25">
      <c r="J35" t="s">
        <v>36</v>
      </c>
      <c r="K35">
        <f>(1-(1+B17)^(-B25))/B17</f>
        <v>3.448104811260031</v>
      </c>
    </row>
    <row r="37" spans="9:12" x14ac:dyDescent="0.25">
      <c r="I37" t="s">
        <v>37</v>
      </c>
      <c r="J37" s="2">
        <f>K33/K35</f>
        <v>2522.1607177891101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D487-5E47-4990-80E9-397A238F2FCC}">
  <dimension ref="A1:I11"/>
  <sheetViews>
    <sheetView zoomScale="160" zoomScaleNormal="160" workbookViewId="0">
      <selection activeCell="D11" sqref="D11:I11"/>
    </sheetView>
  </sheetViews>
  <sheetFormatPr defaultRowHeight="15" x14ac:dyDescent="0.25"/>
  <cols>
    <col min="1" max="1" width="12.5703125" bestFit="1" customWidth="1"/>
    <col min="2" max="2" width="10.5703125" bestFit="1" customWidth="1"/>
  </cols>
  <sheetData>
    <row r="1" spans="1:9" x14ac:dyDescent="0.25">
      <c r="B1">
        <v>17000</v>
      </c>
      <c r="C1">
        <v>17510</v>
      </c>
      <c r="D1">
        <v>18035.300000000003</v>
      </c>
      <c r="E1">
        <v>18576.358999999989</v>
      </c>
      <c r="F1">
        <v>19133.649769999989</v>
      </c>
    </row>
    <row r="5" spans="1:9" x14ac:dyDescent="0.25">
      <c r="B5" t="s">
        <v>21</v>
      </c>
      <c r="C5" t="s">
        <v>23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</row>
    <row r="6" spans="1:9" x14ac:dyDescent="0.25">
      <c r="A6">
        <v>1</v>
      </c>
      <c r="B6">
        <v>17000</v>
      </c>
      <c r="C6">
        <f>-B6*0.19</f>
        <v>-3230</v>
      </c>
      <c r="D6">
        <f>$C$6*0.5</f>
        <v>-1615</v>
      </c>
      <c r="E6">
        <f>$C$6*0.5</f>
        <v>-1615</v>
      </c>
    </row>
    <row r="7" spans="1:9" x14ac:dyDescent="0.25">
      <c r="A7">
        <v>2</v>
      </c>
      <c r="B7">
        <v>17510</v>
      </c>
      <c r="C7">
        <f t="shared" ref="C7:C10" si="0">-B7*0.19</f>
        <v>-3326.9</v>
      </c>
      <c r="E7">
        <f>$C$7*0.5</f>
        <v>-1663.45</v>
      </c>
      <c r="F7">
        <f>$C$7*0.5</f>
        <v>-1663.45</v>
      </c>
    </row>
    <row r="8" spans="1:9" x14ac:dyDescent="0.25">
      <c r="A8">
        <v>3</v>
      </c>
      <c r="B8">
        <v>18035.300000000003</v>
      </c>
      <c r="C8">
        <f t="shared" si="0"/>
        <v>-3426.7070000000008</v>
      </c>
      <c r="F8">
        <f>$C$8*0.5</f>
        <v>-1713.3535000000004</v>
      </c>
      <c r="G8">
        <f>$C$8*0.5</f>
        <v>-1713.3535000000004</v>
      </c>
    </row>
    <row r="9" spans="1:9" x14ac:dyDescent="0.25">
      <c r="A9">
        <v>4</v>
      </c>
      <c r="B9">
        <v>18576.358999999989</v>
      </c>
      <c r="C9">
        <f t="shared" si="0"/>
        <v>-3529.5082099999981</v>
      </c>
      <c r="G9">
        <f>$C$9*0.5</f>
        <v>-1764.7541049999991</v>
      </c>
      <c r="H9">
        <f>$C$9*0.5</f>
        <v>-1764.7541049999991</v>
      </c>
    </row>
    <row r="10" spans="1:9" x14ac:dyDescent="0.25">
      <c r="A10">
        <v>5</v>
      </c>
      <c r="B10">
        <v>19133.649769999989</v>
      </c>
      <c r="C10">
        <f t="shared" si="0"/>
        <v>-3635.393456299998</v>
      </c>
      <c r="H10">
        <f>$C$10*0.5</f>
        <v>-1817.696728149999</v>
      </c>
      <c r="I10">
        <f>$C$10*0.5</f>
        <v>-1817.696728149999</v>
      </c>
    </row>
    <row r="11" spans="1:9" x14ac:dyDescent="0.25">
      <c r="A11" t="s">
        <v>22</v>
      </c>
      <c r="D11" s="12">
        <f>SUM(D6:D10)</f>
        <v>-1615</v>
      </c>
      <c r="E11" s="12">
        <f t="shared" ref="E11:I11" si="1">SUM(E6:E10)</f>
        <v>-3278.45</v>
      </c>
      <c r="F11" s="12">
        <f t="shared" si="1"/>
        <v>-3376.8035000000004</v>
      </c>
      <c r="G11" s="12">
        <f t="shared" si="1"/>
        <v>-3478.1076049999992</v>
      </c>
      <c r="H11" s="12">
        <f t="shared" si="1"/>
        <v>-3582.4508331499983</v>
      </c>
      <c r="I11" s="12">
        <f t="shared" si="1"/>
        <v>-1817.696728149999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7C13-8EE0-4CC7-9E31-58C122C50F25}">
  <dimension ref="B3:J16"/>
  <sheetViews>
    <sheetView zoomScale="175" zoomScaleNormal="175" workbookViewId="0">
      <selection activeCell="C13" sqref="C13"/>
    </sheetView>
  </sheetViews>
  <sheetFormatPr defaultRowHeight="15" x14ac:dyDescent="0.25"/>
  <cols>
    <col min="2" max="2" width="19.42578125" bestFit="1" customWidth="1"/>
    <col min="4" max="4" width="16" bestFit="1" customWidth="1"/>
  </cols>
  <sheetData>
    <row r="3" spans="2:10" x14ac:dyDescent="0.25">
      <c r="B3" t="s">
        <v>24</v>
      </c>
      <c r="C3" t="s">
        <v>25</v>
      </c>
      <c r="D3" t="s">
        <v>29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</row>
    <row r="4" spans="2:10" x14ac:dyDescent="0.25">
      <c r="B4">
        <v>1</v>
      </c>
      <c r="C4">
        <v>50000</v>
      </c>
    </row>
    <row r="5" spans="2:10" x14ac:dyDescent="0.25">
      <c r="B5" t="s">
        <v>26</v>
      </c>
      <c r="C5">
        <f>C4*0.18</f>
        <v>9000</v>
      </c>
      <c r="D5">
        <f>C5*0.19</f>
        <v>1710</v>
      </c>
      <c r="E5">
        <f>$D$5*0.5</f>
        <v>855</v>
      </c>
      <c r="F5">
        <f>$D$5*0.5</f>
        <v>855</v>
      </c>
    </row>
    <row r="6" spans="2:10" x14ac:dyDescent="0.25">
      <c r="B6">
        <v>2</v>
      </c>
      <c r="C6">
        <f>C4-C5</f>
        <v>41000</v>
      </c>
    </row>
    <row r="7" spans="2:10" x14ac:dyDescent="0.25">
      <c r="B7" t="s">
        <v>26</v>
      </c>
      <c r="C7">
        <f>C6*0.18</f>
        <v>7380</v>
      </c>
      <c r="D7">
        <f>C7*0.19</f>
        <v>1402.2</v>
      </c>
      <c r="F7">
        <f>$D$7*0.5</f>
        <v>701.1</v>
      </c>
      <c r="G7">
        <f>$D$7*0.5</f>
        <v>701.1</v>
      </c>
    </row>
    <row r="8" spans="2:10" x14ac:dyDescent="0.25">
      <c r="B8">
        <v>3</v>
      </c>
      <c r="C8">
        <f>C6-C7</f>
        <v>33620</v>
      </c>
    </row>
    <row r="9" spans="2:10" x14ac:dyDescent="0.25">
      <c r="B9" t="s">
        <v>26</v>
      </c>
      <c r="C9">
        <f>C8*0.18</f>
        <v>6051.5999999999995</v>
      </c>
      <c r="D9">
        <f>C9*0.19</f>
        <v>1149.8039999999999</v>
      </c>
      <c r="G9">
        <f>$D$9*0.5</f>
        <v>574.90199999999993</v>
      </c>
      <c r="H9">
        <f>$D$9*0.5</f>
        <v>574.90199999999993</v>
      </c>
    </row>
    <row r="10" spans="2:10" x14ac:dyDescent="0.25">
      <c r="B10">
        <v>4</v>
      </c>
      <c r="C10">
        <f>C8-C9</f>
        <v>27568.400000000001</v>
      </c>
    </row>
    <row r="11" spans="2:10" x14ac:dyDescent="0.25">
      <c r="B11" t="s">
        <v>26</v>
      </c>
      <c r="C11">
        <f>C10*0.18</f>
        <v>4962.3119999999999</v>
      </c>
      <c r="D11">
        <f>C11*0.19</f>
        <v>942.83928000000003</v>
      </c>
      <c r="H11">
        <f>$D$11*0.5</f>
        <v>471.41964000000002</v>
      </c>
      <c r="I11">
        <f>$D$11*0.5</f>
        <v>471.41964000000002</v>
      </c>
    </row>
    <row r="12" spans="2:10" x14ac:dyDescent="0.25">
      <c r="B12">
        <v>5</v>
      </c>
      <c r="C12">
        <f>C10-C11</f>
        <v>22606.088000000003</v>
      </c>
    </row>
    <row r="13" spans="2:10" x14ac:dyDescent="0.25">
      <c r="B13" t="s">
        <v>27</v>
      </c>
      <c r="C13">
        <v>5000</v>
      </c>
    </row>
    <row r="14" spans="2:10" x14ac:dyDescent="0.25">
      <c r="B14" t="s">
        <v>28</v>
      </c>
      <c r="C14" s="2">
        <f>C12-C13</f>
        <v>17606.088000000003</v>
      </c>
      <c r="D14">
        <f>C14*0.19</f>
        <v>3345.1567200000009</v>
      </c>
      <c r="I14">
        <f>$D$14*0.5</f>
        <v>1672.5783600000004</v>
      </c>
      <c r="J14">
        <f>$D$14*0.5</f>
        <v>1672.5783600000004</v>
      </c>
    </row>
    <row r="16" spans="2:10" x14ac:dyDescent="0.25">
      <c r="B16" t="s">
        <v>30</v>
      </c>
      <c r="E16">
        <f>SUM(E5:E14)</f>
        <v>855</v>
      </c>
      <c r="F16">
        <f t="shared" ref="F16:J16" si="0">SUM(F5:F14)</f>
        <v>1556.1</v>
      </c>
      <c r="G16">
        <f t="shared" si="0"/>
        <v>1276.002</v>
      </c>
      <c r="H16">
        <f t="shared" si="0"/>
        <v>1046.3216399999999</v>
      </c>
      <c r="I16">
        <f t="shared" si="0"/>
        <v>2143.9980000000005</v>
      </c>
      <c r="J16">
        <f t="shared" si="0"/>
        <v>1672.5783600000004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NPV without Inflation</vt:lpstr>
      <vt:lpstr>NPV with inflation</vt:lpstr>
      <vt:lpstr>Taxes 50% in arrears</vt:lpstr>
      <vt:lpstr>WDA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 Roman</dc:creator>
  <cp:lastModifiedBy>Stepanov Roman</cp:lastModifiedBy>
  <dcterms:created xsi:type="dcterms:W3CDTF">2022-02-17T06:15:16Z</dcterms:created>
  <dcterms:modified xsi:type="dcterms:W3CDTF">2022-02-17T14:52:59Z</dcterms:modified>
</cp:coreProperties>
</file>