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aching\PNA MEC-E1004\PNA Sep - Dec 2020\Lectures and Tutorials\PNA9_Weights\"/>
    </mc:Choice>
  </mc:AlternateContent>
  <xr:revisionPtr revIDLastSave="0" documentId="13_ncr:1_{B3E9B616-5D0B-42FF-80EF-D50C0CD404AA}" xr6:coauthVersionLast="45" xr6:coauthVersionMax="45" xr10:uidLastSave="{00000000-0000-0000-0000-000000000000}"/>
  <bookViews>
    <workbookView xWindow="-110" yWindow="-110" windowWidth="19420" windowHeight="10420" xr2:uid="{E6EEEE1E-44B8-4841-8BC0-26369B2C6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O7" i="1" l="1"/>
  <c r="L12" i="1" l="1"/>
  <c r="L11" i="1"/>
  <c r="I13" i="1"/>
  <c r="O6" i="1"/>
  <c r="L13" i="1" l="1"/>
  <c r="I5" i="1"/>
  <c r="I9" i="1" s="1"/>
  <c r="C9" i="1"/>
  <c r="I12" i="1" s="1"/>
  <c r="I11" i="1" l="1"/>
  <c r="B12" i="1" l="1"/>
  <c r="B14" i="1" s="1"/>
</calcChain>
</file>

<file path=xl/sharedStrings.xml><?xml version="1.0" encoding="utf-8"?>
<sst xmlns="http://schemas.openxmlformats.org/spreadsheetml/2006/main" count="41" uniqueCount="41">
  <si>
    <t xml:space="preserve">Ship's main characteristics </t>
  </si>
  <si>
    <t xml:space="preserve">Structural weight </t>
  </si>
  <si>
    <t>E</t>
  </si>
  <si>
    <t>K</t>
  </si>
  <si>
    <t>Machinery weight</t>
  </si>
  <si>
    <t>type of plant</t>
  </si>
  <si>
    <t>Outfitting weight</t>
  </si>
  <si>
    <t>Lightship weight</t>
  </si>
  <si>
    <t>L(m)</t>
  </si>
  <si>
    <t>B(m)</t>
  </si>
  <si>
    <t>T(m)</t>
  </si>
  <si>
    <t>D(m)</t>
  </si>
  <si>
    <t>CB</t>
  </si>
  <si>
    <t>WS (tonne)</t>
  </si>
  <si>
    <t>cm</t>
  </si>
  <si>
    <r>
      <t>KG</t>
    </r>
    <r>
      <rPr>
        <b/>
        <vertAlign val="subscript"/>
        <sz val="11"/>
        <color rgb="FFFA7D00"/>
        <rFont val="Calibri"/>
        <family val="2"/>
        <scheme val="minor"/>
      </rPr>
      <t>hull</t>
    </r>
    <r>
      <rPr>
        <b/>
        <sz val="11"/>
        <color rgb="FFFA7D00"/>
        <rFont val="Calibri"/>
        <family val="2"/>
        <scheme val="minor"/>
      </rPr>
      <t xml:space="preserve"> (m)</t>
    </r>
  </si>
  <si>
    <r>
      <t>LCG</t>
    </r>
    <r>
      <rPr>
        <b/>
        <vertAlign val="subscript"/>
        <sz val="11"/>
        <color rgb="FFFA7D00"/>
        <rFont val="Calibri"/>
        <family val="2"/>
        <scheme val="minor"/>
      </rPr>
      <t>hull</t>
    </r>
    <r>
      <rPr>
        <b/>
        <sz val="11"/>
        <color rgb="FFFA7D00"/>
        <rFont val="Calibri"/>
        <family val="2"/>
        <scheme val="minor"/>
      </rPr>
      <t xml:space="preserve"> (m)</t>
    </r>
  </si>
  <si>
    <t>Co</t>
  </si>
  <si>
    <t>Input</t>
  </si>
  <si>
    <t>Calculation</t>
  </si>
  <si>
    <t>::</t>
  </si>
  <si>
    <t>:::</t>
  </si>
  <si>
    <t xml:space="preserve">Length of superstructure (m) </t>
  </si>
  <si>
    <t>Height of superstructure (m)</t>
  </si>
  <si>
    <t>Length of deckhouse (m)</t>
  </si>
  <si>
    <t>Height of deckhouse (m)</t>
  </si>
  <si>
    <t>MCR (KW)</t>
  </si>
  <si>
    <t>N (rpm)</t>
  </si>
  <si>
    <t>other</t>
  </si>
  <si>
    <t>Height of engine room (m)</t>
  </si>
  <si>
    <t>Height of double bottom (m)</t>
  </si>
  <si>
    <r>
      <t>KG</t>
    </r>
    <r>
      <rPr>
        <b/>
        <vertAlign val="subscript"/>
        <sz val="11"/>
        <color rgb="FFFA7D00"/>
        <rFont val="Calibri"/>
        <family val="2"/>
        <scheme val="minor"/>
      </rPr>
      <t>M</t>
    </r>
    <r>
      <rPr>
        <b/>
        <sz val="11"/>
        <color rgb="FFFA7D00"/>
        <rFont val="Calibri"/>
        <family val="2"/>
        <scheme val="minor"/>
      </rPr>
      <t xml:space="preserve"> (m)</t>
    </r>
  </si>
  <si>
    <r>
      <t>W</t>
    </r>
    <r>
      <rPr>
        <b/>
        <vertAlign val="subscript"/>
        <sz val="11"/>
        <color rgb="FFFA7D00"/>
        <rFont val="Calibri"/>
        <family val="2"/>
        <scheme val="minor"/>
      </rPr>
      <t>M</t>
    </r>
    <r>
      <rPr>
        <b/>
        <sz val="11"/>
        <color rgb="FFFA7D00"/>
        <rFont val="Calibri"/>
        <family val="2"/>
        <scheme val="minor"/>
      </rPr>
      <t xml:space="preserve"> (tonne)</t>
    </r>
  </si>
  <si>
    <r>
      <t>W</t>
    </r>
    <r>
      <rPr>
        <b/>
        <vertAlign val="subscript"/>
        <sz val="11"/>
        <color rgb="FFFA7D00"/>
        <rFont val="Calibri"/>
        <family val="2"/>
        <scheme val="minor"/>
      </rPr>
      <t>o</t>
    </r>
    <r>
      <rPr>
        <b/>
        <sz val="11"/>
        <color rgb="FFFA7D00"/>
        <rFont val="Calibri"/>
        <family val="2"/>
        <scheme val="minor"/>
      </rPr>
      <t xml:space="preserve"> (tonne)</t>
    </r>
  </si>
  <si>
    <r>
      <t>KG</t>
    </r>
    <r>
      <rPr>
        <b/>
        <vertAlign val="subscript"/>
        <sz val="11"/>
        <color rgb="FFFA7D00"/>
        <rFont val="Calibri"/>
        <family val="2"/>
        <scheme val="minor"/>
      </rPr>
      <t>o</t>
    </r>
    <r>
      <rPr>
        <b/>
        <sz val="11"/>
        <color rgb="FFFA7D00"/>
        <rFont val="Calibri"/>
        <family val="2"/>
        <scheme val="minor"/>
      </rPr>
      <t xml:space="preserve"> (m)</t>
    </r>
  </si>
  <si>
    <r>
      <t>KG</t>
    </r>
    <r>
      <rPr>
        <b/>
        <vertAlign val="subscript"/>
        <sz val="11"/>
        <color rgb="FFFA7D00"/>
        <rFont val="Calibri"/>
        <family val="2"/>
        <scheme val="minor"/>
      </rPr>
      <t>Light</t>
    </r>
  </si>
  <si>
    <t>LCB(m) @AP (m)</t>
  </si>
  <si>
    <t>Notes</t>
  </si>
  <si>
    <t>You will find the different required coefficients in the lecture notes</t>
  </si>
  <si>
    <t>.</t>
  </si>
  <si>
    <t>No of engines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</si>
</sst>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vertAlign val="subscript"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2" fillId="3" borderId="1" xfId="2" applyAlignment="1">
      <alignment horizontal="center"/>
    </xf>
    <xf numFmtId="164" fontId="2" fillId="3" borderId="1" xfId="2" applyNumberFormat="1" applyAlignment="1">
      <alignment horizontal="center"/>
    </xf>
    <xf numFmtId="2" fontId="2" fillId="3" borderId="1" xfId="2" applyNumberFormat="1" applyAlignment="1">
      <alignment horizontal="center"/>
    </xf>
    <xf numFmtId="0" fontId="4" fillId="4" borderId="0" xfId="0" applyFont="1" applyFill="1"/>
    <xf numFmtId="0" fontId="1" fillId="2" borderId="1" xfId="1" applyAlignment="1">
      <alignment horizontal="center"/>
    </xf>
    <xf numFmtId="0" fontId="1" fillId="2" borderId="0" xfId="1" applyBorder="1" applyAlignment="1">
      <alignment horizontal="center"/>
    </xf>
    <xf numFmtId="0" fontId="1" fillId="2" borderId="1" xfId="1" applyAlignment="1">
      <alignment horizontal="center"/>
    </xf>
    <xf numFmtId="0" fontId="2" fillId="3" borderId="1" xfId="2" applyAlignment="1">
      <alignment horizontal="center"/>
    </xf>
    <xf numFmtId="164" fontId="2" fillId="3" borderId="1" xfId="2" applyNumberFormat="1" applyAlignment="1">
      <alignment horizontal="center"/>
    </xf>
    <xf numFmtId="2" fontId="2" fillId="3" borderId="1" xfId="2" applyNumberFormat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C5BD-30BC-4EED-95FF-23B8AACE5E4D}">
  <dimension ref="A2:P19"/>
  <sheetViews>
    <sheetView tabSelected="1" workbookViewId="0">
      <selection activeCell="K8" sqref="K8"/>
    </sheetView>
  </sheetViews>
  <sheetFormatPr defaultRowHeight="14.5" x14ac:dyDescent="0.35"/>
  <cols>
    <col min="1" max="1" width="9.81640625" customWidth="1"/>
    <col min="2" max="2" width="15.453125" customWidth="1"/>
    <col min="3" max="3" width="11.7265625" customWidth="1"/>
    <col min="8" max="8" width="26" customWidth="1"/>
    <col min="9" max="9" width="9.453125" bestFit="1" customWidth="1"/>
    <col min="10" max="10" width="7.54296875" customWidth="1"/>
    <col min="11" max="11" width="26" customWidth="1"/>
    <col min="12" max="12" width="12.26953125" customWidth="1"/>
    <col min="14" max="14" width="12.7265625" customWidth="1"/>
    <col min="15" max="15" width="11.7265625" customWidth="1"/>
  </cols>
  <sheetData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9" t="s">
        <v>0</v>
      </c>
      <c r="C4" s="9"/>
      <c r="D4" s="1"/>
      <c r="E4" s="1"/>
      <c r="F4" s="1"/>
      <c r="G4" s="1"/>
      <c r="H4" s="9" t="s">
        <v>1</v>
      </c>
      <c r="I4" s="9"/>
      <c r="J4" s="1"/>
      <c r="K4" s="13" t="s">
        <v>4</v>
      </c>
      <c r="L4" s="14"/>
      <c r="M4" s="1"/>
      <c r="N4" s="9" t="s">
        <v>6</v>
      </c>
      <c r="O4" s="9"/>
      <c r="P4" s="1"/>
    </row>
    <row r="5" spans="1:16" x14ac:dyDescent="0.35">
      <c r="A5" s="1" t="s">
        <v>39</v>
      </c>
      <c r="B5" s="2" t="s">
        <v>8</v>
      </c>
      <c r="C5" s="2">
        <v>153</v>
      </c>
      <c r="D5" s="1"/>
      <c r="E5" s="1"/>
      <c r="F5" s="1"/>
      <c r="G5" s="1"/>
      <c r="H5" s="2" t="s">
        <v>22</v>
      </c>
      <c r="I5" s="2">
        <f>20</f>
        <v>20</v>
      </c>
      <c r="J5" s="1"/>
      <c r="K5" s="2" t="s">
        <v>26</v>
      </c>
      <c r="L5" s="2">
        <v>6000</v>
      </c>
      <c r="M5" s="1"/>
      <c r="N5" s="2" t="s">
        <v>17</v>
      </c>
      <c r="O5" s="2">
        <v>0.22</v>
      </c>
      <c r="P5" s="1"/>
    </row>
    <row r="6" spans="1:16" ht="16.5" x14ac:dyDescent="0.45">
      <c r="A6" s="1"/>
      <c r="B6" s="2" t="s">
        <v>9</v>
      </c>
      <c r="C6" s="2">
        <v>25.6</v>
      </c>
      <c r="D6" s="1"/>
      <c r="E6" s="1"/>
      <c r="F6" s="1"/>
      <c r="G6" s="1"/>
      <c r="H6" s="2" t="s">
        <v>23</v>
      </c>
      <c r="I6" s="2">
        <v>7</v>
      </c>
      <c r="J6" s="1"/>
      <c r="K6" s="2" t="s">
        <v>27</v>
      </c>
      <c r="L6" s="2">
        <v>103</v>
      </c>
      <c r="M6" s="1"/>
      <c r="N6" s="3" t="s">
        <v>33</v>
      </c>
      <c r="O6" s="3">
        <f>O5*C5*C6</f>
        <v>861.69600000000014</v>
      </c>
      <c r="P6" s="1"/>
    </row>
    <row r="7" spans="1:16" ht="16.5" x14ac:dyDescent="0.45">
      <c r="A7" s="1"/>
      <c r="B7" s="2" t="s">
        <v>10</v>
      </c>
      <c r="C7" s="2">
        <v>8</v>
      </c>
      <c r="D7" s="1"/>
      <c r="E7" s="1"/>
      <c r="F7" s="1"/>
      <c r="G7" s="1"/>
      <c r="H7" s="2" t="s">
        <v>24</v>
      </c>
      <c r="I7" s="2">
        <v>7</v>
      </c>
      <c r="J7" s="1"/>
      <c r="K7" s="2" t="s">
        <v>5</v>
      </c>
      <c r="L7" s="2" t="s">
        <v>28</v>
      </c>
      <c r="M7" s="1"/>
      <c r="N7" s="3" t="s">
        <v>34</v>
      </c>
      <c r="O7" s="3">
        <f>IF(C5&lt;=125,C8+1.25,IF(C5&lt;=250,C8+1.25+(0.01*(C5-125)),C8+2.5))</f>
        <v>14.53</v>
      </c>
      <c r="P7" s="1"/>
    </row>
    <row r="8" spans="1:16" x14ac:dyDescent="0.35">
      <c r="A8" s="1"/>
      <c r="B8" s="2" t="s">
        <v>11</v>
      </c>
      <c r="C8" s="2">
        <v>13</v>
      </c>
      <c r="D8" s="1"/>
      <c r="E8" s="1"/>
      <c r="F8" s="1"/>
      <c r="G8" s="1"/>
      <c r="H8" s="2" t="s">
        <v>25</v>
      </c>
      <c r="I8" s="2">
        <v>5</v>
      </c>
      <c r="J8" s="1"/>
      <c r="K8" s="8" t="s">
        <v>40</v>
      </c>
      <c r="L8" s="7">
        <v>1</v>
      </c>
      <c r="M8" s="1"/>
      <c r="N8" s="1"/>
      <c r="O8" s="1"/>
      <c r="P8" s="1"/>
    </row>
    <row r="9" spans="1:16" x14ac:dyDescent="0.35">
      <c r="A9" s="1"/>
      <c r="B9" s="2" t="s">
        <v>12</v>
      </c>
      <c r="C9" s="2">
        <f>0.84</f>
        <v>0.84</v>
      </c>
      <c r="D9" s="1"/>
      <c r="E9" s="1"/>
      <c r="F9" s="1"/>
      <c r="G9" s="1"/>
      <c r="H9" s="3" t="s">
        <v>2</v>
      </c>
      <c r="I9" s="3">
        <f>(C5*(C6+C7))+(0.85*C5*(C8-C7))+(0.85*I5*I6)+(0.75*I7*I8)</f>
        <v>5936.3</v>
      </c>
      <c r="J9" s="1"/>
      <c r="K9" s="2" t="s">
        <v>14</v>
      </c>
      <c r="L9" s="2">
        <v>0.69</v>
      </c>
      <c r="M9" s="1"/>
      <c r="N9" s="1"/>
      <c r="O9" s="1"/>
      <c r="P9" s="1"/>
    </row>
    <row r="10" spans="1:16" ht="16.5" x14ac:dyDescent="0.45">
      <c r="A10" s="1"/>
      <c r="B10" s="2" t="s">
        <v>36</v>
      </c>
      <c r="C10" s="2">
        <v>74.97</v>
      </c>
      <c r="D10" s="1"/>
      <c r="E10" s="1"/>
      <c r="F10" s="1"/>
      <c r="G10" s="1"/>
      <c r="H10" s="2" t="s">
        <v>3</v>
      </c>
      <c r="I10" s="2">
        <v>3.1E-2</v>
      </c>
      <c r="J10" s="1"/>
      <c r="K10" s="3" t="s">
        <v>32</v>
      </c>
      <c r="L10" s="4">
        <f>IF(L7="Diesel electric",0.72*L5^0.78,((L8*12*(L5/L6)^0.84)+(L9*((L8*L5)^0.7))))</f>
        <v>669.26909895060112</v>
      </c>
      <c r="M10" s="1"/>
      <c r="N10" s="1"/>
      <c r="O10" s="1"/>
      <c r="P10" s="1"/>
    </row>
    <row r="11" spans="1:16" x14ac:dyDescent="0.35">
      <c r="A11" s="1"/>
      <c r="B11" s="10" t="s">
        <v>7</v>
      </c>
      <c r="C11" s="10"/>
      <c r="D11" s="1"/>
      <c r="E11" s="1"/>
      <c r="F11" s="1"/>
      <c r="G11" s="1"/>
      <c r="H11" s="3" t="s">
        <v>13</v>
      </c>
      <c r="I11" s="5">
        <f>(I10*I9^1.36)*(1+(0.5*(C9-0.7)))</f>
        <v>4494.9722474169939</v>
      </c>
      <c r="J11" s="1"/>
      <c r="K11" s="2" t="s">
        <v>29</v>
      </c>
      <c r="L11" s="2">
        <f>5</f>
        <v>5</v>
      </c>
      <c r="M11" s="1"/>
      <c r="N11" s="1"/>
      <c r="O11" s="1"/>
      <c r="P11" s="1"/>
    </row>
    <row r="12" spans="1:16" ht="16.5" x14ac:dyDescent="0.45">
      <c r="A12" s="1"/>
      <c r="B12" s="12">
        <f>I11+L10+O6</f>
        <v>6025.9373463675947</v>
      </c>
      <c r="C12" s="12"/>
      <c r="D12" s="1"/>
      <c r="E12" s="1"/>
      <c r="F12" s="1"/>
      <c r="G12" s="1"/>
      <c r="H12" s="3" t="s">
        <v>15</v>
      </c>
      <c r="I12" s="4">
        <f>IF(C5&lt;=120,(0.01*C8*(46.6+0.135*(0.81-C9)*(C5/C8)^2))+(0.008*C8*((C5/C6)-6.5)),(0.01*C8*(46.6+0.135*(0.81-C9)*(C5/C8)^2)))</f>
        <v>5.9850719615384627</v>
      </c>
      <c r="J12" s="1"/>
      <c r="K12" s="2" t="s">
        <v>30</v>
      </c>
      <c r="L12" s="2">
        <f>0.7</f>
        <v>0.7</v>
      </c>
      <c r="M12" s="1"/>
      <c r="N12" s="1"/>
      <c r="O12" s="1"/>
      <c r="P12" s="1"/>
    </row>
    <row r="13" spans="1:16" ht="16.5" x14ac:dyDescent="0.45">
      <c r="A13" s="1"/>
      <c r="B13" s="10" t="s">
        <v>35</v>
      </c>
      <c r="C13" s="10"/>
      <c r="D13" s="1"/>
      <c r="E13" s="1"/>
      <c r="F13" s="1"/>
      <c r="G13" s="1"/>
      <c r="H13" s="3" t="s">
        <v>16</v>
      </c>
      <c r="I13" s="3">
        <f>-0.15+C10</f>
        <v>74.819999999999993</v>
      </c>
      <c r="J13" s="1"/>
      <c r="K13" s="3" t="s">
        <v>31</v>
      </c>
      <c r="L13" s="3">
        <f>L12+(0.35*(L11-L12))</f>
        <v>2.2050000000000001</v>
      </c>
      <c r="M13" s="1"/>
      <c r="N13" s="1"/>
      <c r="O13" s="1"/>
      <c r="P13" s="1"/>
    </row>
    <row r="14" spans="1:16" x14ac:dyDescent="0.35">
      <c r="A14" s="1"/>
      <c r="B14" s="11">
        <f>((I11*I12)+(L10*L13)+(O6*O7))/B12</f>
        <v>6.7871455108554555</v>
      </c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2" t="s">
        <v>18</v>
      </c>
      <c r="B16" s="2" t="s">
        <v>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3" t="s">
        <v>19</v>
      </c>
      <c r="B17" s="3" t="s">
        <v>21</v>
      </c>
      <c r="C17" s="1"/>
      <c r="D17" s="1"/>
      <c r="E17" s="1"/>
      <c r="F17" s="1"/>
      <c r="G17" s="1"/>
      <c r="H17" s="1"/>
      <c r="I17" t="s">
        <v>37</v>
      </c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6"/>
      <c r="J18" t="s">
        <v>38</v>
      </c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8">
    <mergeCell ref="N4:O4"/>
    <mergeCell ref="B13:C13"/>
    <mergeCell ref="B14:C14"/>
    <mergeCell ref="B4:C4"/>
    <mergeCell ref="B11:C11"/>
    <mergeCell ref="B12:C12"/>
    <mergeCell ref="H4:I4"/>
    <mergeCell ref="K4:L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755246-156A-4BDA-9471-73405FBBE3FA}">
          <x14:formula1>
            <xm:f>#REF!</xm:f>
          </x14:formula1>
          <xm:sqref>L7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224EE6583B748A59D622E7CD30B59" ma:contentTypeVersion="7" ma:contentTypeDescription="Create a new document." ma:contentTypeScope="" ma:versionID="c8c80a52fedb466a0ce9965e6a4e94b5">
  <xsd:schema xmlns:xsd="http://www.w3.org/2001/XMLSchema" xmlns:xs="http://www.w3.org/2001/XMLSchema" xmlns:p="http://schemas.microsoft.com/office/2006/metadata/properties" xmlns:ns2="fdf8d52b-0995-4d0c-9e77-b8feb4649440" xmlns:ns3="3bba751c-cb60-4758-a074-d825d619ad30" targetNamespace="http://schemas.microsoft.com/office/2006/metadata/properties" ma:root="true" ma:fieldsID="0e87a3c04f4e345a8b9e5f6e0ad01a35" ns2:_="" ns3:_="">
    <xsd:import namespace="fdf8d52b-0995-4d0c-9e77-b8feb4649440"/>
    <xsd:import namespace="3bba751c-cb60-4758-a074-d825d619a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8d52b-0995-4d0c-9e77-b8feb4649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a751c-cb60-4758-a074-d825d619a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DEDF6-F161-490A-B3E6-9C49FA04C323}"/>
</file>

<file path=customXml/itemProps2.xml><?xml version="1.0" encoding="utf-8"?>
<ds:datastoreItem xmlns:ds="http://schemas.openxmlformats.org/officeDocument/2006/customXml" ds:itemID="{5584028A-3971-4BE1-91DD-F0849BB081E2}"/>
</file>

<file path=customXml/itemProps3.xml><?xml version="1.0" encoding="utf-8"?>
<ds:datastoreItem xmlns:ds="http://schemas.openxmlformats.org/officeDocument/2006/customXml" ds:itemID="{D1A50DD4-4FBD-4752-A83C-C9462240E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Abdelghafor Zeiad</dc:creator>
  <cp:lastModifiedBy>Cheirdaris Spyridon</cp:lastModifiedBy>
  <dcterms:created xsi:type="dcterms:W3CDTF">2020-07-23T17:21:30Z</dcterms:created>
  <dcterms:modified xsi:type="dcterms:W3CDTF">2020-08-28T06:49:42Z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0x0101007B2224EE6583B748A59D622E7CD30B59</vt:lpwstr>
  </property>
</Properties>
</file>