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evi Olander\Dropbox\MS-E2114 Päivitetyt Luentokalvot\Assignments\2023\"/>
    </mc:Choice>
  </mc:AlternateContent>
  <xr:revisionPtr revIDLastSave="0" documentId="13_ncr:1_{2CA49364-4E39-4451-902D-BFD723B7610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</sheets>
  <definedNames>
    <definedName name="solver_cvg" localSheetId="0" hidden="1">"""""""0,0001"""""""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"""""""0,075"""""""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"""""""0,000001"""""""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1" l="1"/>
  <c r="V17" i="1" s="1"/>
  <c r="W17" i="1" s="1"/>
  <c r="X17" i="1" s="1"/>
  <c r="R20" i="1"/>
  <c r="Q20" i="1"/>
  <c r="P20" i="1"/>
  <c r="O20" i="1"/>
  <c r="N20" i="1"/>
  <c r="M20" i="1"/>
  <c r="R12" i="1"/>
  <c r="Q12" i="1"/>
  <c r="P12" i="1"/>
  <c r="O12" i="1"/>
  <c r="N12" i="1"/>
  <c r="M12" i="1"/>
  <c r="K12" i="1"/>
  <c r="J12" i="1"/>
  <c r="I12" i="1"/>
  <c r="H12" i="1"/>
  <c r="G12" i="1"/>
  <c r="D23" i="1" l="1"/>
  <c r="D25" i="1" s="1"/>
  <c r="D26" i="1" s="1"/>
  <c r="D28" i="1" s="1"/>
  <c r="C23" i="1" l="1"/>
  <c r="T23" i="1"/>
  <c r="T25" i="1" s="1"/>
  <c r="T26" i="1" s="1"/>
  <c r="T28" i="1" s="1"/>
  <c r="C25" i="1"/>
  <c r="C26" i="1" s="1"/>
  <c r="C28" i="1" s="1"/>
  <c r="Q23" i="1"/>
  <c r="Q25" i="1" s="1"/>
  <c r="Q26" i="1" s="1"/>
  <c r="Q28" i="1" s="1"/>
  <c r="G23" i="1"/>
  <c r="G25" i="1" s="1"/>
  <c r="G26" i="1" s="1"/>
  <c r="G28" i="1" s="1"/>
  <c r="K23" i="1"/>
  <c r="K25" i="1" s="1"/>
  <c r="K26" i="1" s="1"/>
  <c r="K28" i="1" s="1"/>
  <c r="F23" i="1"/>
  <c r="F25" i="1" s="1"/>
  <c r="F26" i="1" s="1"/>
  <c r="F28" i="1" s="1"/>
  <c r="N23" i="1"/>
  <c r="N25" i="1" s="1"/>
  <c r="N26" i="1" s="1"/>
  <c r="N28" i="1" s="1"/>
  <c r="M23" i="1"/>
  <c r="M25" i="1" s="1"/>
  <c r="M26" i="1" s="1"/>
  <c r="M28" i="1" s="1"/>
  <c r="J23" i="1"/>
  <c r="J25" i="1" s="1"/>
  <c r="J26" i="1" s="1"/>
  <c r="J28" i="1" s="1"/>
  <c r="I23" i="1"/>
  <c r="I25" i="1" s="1"/>
  <c r="I26" i="1" s="1"/>
  <c r="I28" i="1" s="1"/>
  <c r="O23" i="1"/>
  <c r="O25" i="1" s="1"/>
  <c r="O26" i="1" s="1"/>
  <c r="O28" i="1" s="1"/>
  <c r="P23" i="1"/>
  <c r="P25" i="1" s="1"/>
  <c r="P26" i="1" s="1"/>
  <c r="P28" i="1" s="1"/>
  <c r="H23" i="1"/>
  <c r="H25" i="1" s="1"/>
  <c r="H26" i="1" s="1"/>
  <c r="H28" i="1" s="1"/>
  <c r="U23" i="1"/>
  <c r="Q24" i="1" l="1"/>
  <c r="H24" i="1"/>
  <c r="F24" i="1"/>
  <c r="C24" i="1"/>
  <c r="P24" i="1"/>
  <c r="N24" i="1"/>
  <c r="I24" i="1"/>
  <c r="D24" i="1"/>
  <c r="J24" i="1"/>
  <c r="G24" i="1"/>
  <c r="O24" i="1"/>
  <c r="M24" i="1"/>
  <c r="K24" i="1"/>
  <c r="U25" i="1"/>
  <c r="U26" i="1" s="1"/>
  <c r="U28" i="1" s="1"/>
  <c r="R23" i="1"/>
  <c r="T24" i="1" s="1"/>
  <c r="R24" i="1" l="1"/>
  <c r="U24" i="1"/>
  <c r="R25" i="1"/>
  <c r="R26" i="1" s="1"/>
  <c r="R28" i="1" s="1"/>
  <c r="V23" i="1"/>
  <c r="V24" i="1" s="1"/>
  <c r="V25" i="1" l="1"/>
  <c r="V26" i="1" s="1"/>
  <c r="V28" i="1" s="1"/>
  <c r="X23" i="1" l="1"/>
  <c r="W23" i="1"/>
  <c r="W24" i="1" s="1"/>
  <c r="X24" i="1" l="1"/>
  <c r="W25" i="1"/>
  <c r="W26" i="1" s="1"/>
  <c r="W28" i="1" s="1"/>
  <c r="X25" i="1"/>
  <c r="X26" i="1" s="1"/>
  <c r="X28" i="1" s="1"/>
  <c r="AA23" i="1"/>
  <c r="AA24" i="1" s="1"/>
  <c r="AA25" i="1" l="1"/>
  <c r="AD23" i="1"/>
  <c r="AG24" i="1" s="1"/>
  <c r="AA26" i="1"/>
  <c r="AA28" i="1" s="1"/>
  <c r="AG23" i="1" s="1"/>
</calcChain>
</file>

<file path=xl/sharedStrings.xml><?xml version="1.0" encoding="utf-8"?>
<sst xmlns="http://schemas.openxmlformats.org/spreadsheetml/2006/main" count="71" uniqueCount="60">
  <si>
    <t>Investment Science Assignment 1</t>
  </si>
  <si>
    <t>a)</t>
  </si>
  <si>
    <t>Present value</t>
  </si>
  <si>
    <t>Periods per year</t>
  </si>
  <si>
    <r>
      <t xml:space="preserve">Total periods remaining </t>
    </r>
    <r>
      <rPr>
        <b/>
        <sz val="11"/>
        <color theme="1"/>
        <rFont val="Calibri"/>
        <family val="2"/>
        <scheme val="minor"/>
      </rPr>
      <t>n</t>
    </r>
  </si>
  <si>
    <r>
      <t>Lambda</t>
    </r>
    <r>
      <rPr>
        <b/>
        <sz val="11"/>
        <color theme="1"/>
        <rFont val="Calibri"/>
        <family val="2"/>
        <scheme val="minor"/>
      </rPr>
      <t xml:space="preserve"> λ</t>
    </r>
  </si>
  <si>
    <r>
      <t xml:space="preserve">Yearly interest </t>
    </r>
    <r>
      <rPr>
        <b/>
        <sz val="11"/>
        <color theme="1"/>
        <rFont val="Calibri"/>
        <family val="2"/>
        <scheme val="minor"/>
      </rPr>
      <t xml:space="preserve">r </t>
    </r>
  </si>
  <si>
    <r>
      <t xml:space="preserve">Per period interest </t>
    </r>
    <r>
      <rPr>
        <b/>
        <sz val="11"/>
        <color theme="1"/>
        <rFont val="Calibri"/>
        <family val="2"/>
        <scheme val="minor"/>
      </rPr>
      <t>rm</t>
    </r>
  </si>
  <si>
    <t xml:space="preserve">Annuity payment (monthly) € = </t>
  </si>
  <si>
    <t xml:space="preserve">Annuity payment (yearly) € = </t>
  </si>
  <si>
    <t>Fixed</t>
  </si>
  <si>
    <t>Varying</t>
  </si>
  <si>
    <t>YOUR HASH</t>
  </si>
  <si>
    <t>CORRECT HASH</t>
  </si>
  <si>
    <t>Years remaining</t>
  </si>
  <si>
    <t>d) Solve lambda so that first 5 year payments match (use same Lambda for all years)</t>
  </si>
  <si>
    <t>Sum of yearly annuity payments for the fixed loan for 5 years</t>
  </si>
  <si>
    <t>Sum of yearly annuity payments in d)</t>
  </si>
  <si>
    <t>b) 2nd year monthly payment as a function of λ (Same PV each year)</t>
  </si>
  <si>
    <t>c) Changed loan time (solve n, years is now a function of n) (Same PV each year)</t>
  </si>
  <si>
    <t>Legend</t>
  </si>
  <si>
    <t>Constant. Usually directly from task.</t>
  </si>
  <si>
    <t>Input cell. Input a formula or value here.</t>
  </si>
  <si>
    <t>Solver cell. Solve the variable in this cell with a solver.</t>
  </si>
  <si>
    <t>IS YOUR INPUT PROBABLY CORRECT?</t>
  </si>
  <si>
    <t>Note: The hashes may match, even if the answer is incorrect</t>
  </si>
  <si>
    <t>Lambda0</t>
  </si>
  <si>
    <t>Lambda1</t>
  </si>
  <si>
    <t>Lambda2</t>
  </si>
  <si>
    <t>Lambda3</t>
  </si>
  <si>
    <t>Lambda4</t>
  </si>
  <si>
    <t>Lambda5</t>
  </si>
  <si>
    <t>1st year</t>
  </si>
  <si>
    <t>2nd year</t>
  </si>
  <si>
    <t>3rd year</t>
  </si>
  <si>
    <t>4th year</t>
  </si>
  <si>
    <t>5th year</t>
  </si>
  <si>
    <t>FORMATTED HASH INPUT</t>
  </si>
  <si>
    <r>
      <t xml:space="preserve">Provided formula. Do not change. </t>
    </r>
    <r>
      <rPr>
        <b/>
        <sz val="11"/>
        <color rgb="FF9C6500"/>
        <rFont val="Calibri"/>
        <family val="2"/>
        <scheme val="minor"/>
      </rPr>
      <t>DO NOT CUT OR MOVE CELLS!</t>
    </r>
  </si>
  <si>
    <t>CHECKSUM TERM</t>
  </si>
  <si>
    <t>Total periods remaining n</t>
  </si>
  <si>
    <t>Lambda λ</t>
  </si>
  <si>
    <t xml:space="preserve">Yearly interest r </t>
  </si>
  <si>
    <t>Per period interest rm</t>
  </si>
  <si>
    <t>NOTE: You should also solve the task with the correct formulas!</t>
  </si>
  <si>
    <t>CHECKSUM</t>
  </si>
  <si>
    <t>CHECKSUM TARGET</t>
  </si>
  <si>
    <t>Verdict:</t>
  </si>
  <si>
    <t>then ask the course assistants. Note that hashes may be correct even if the answer is wrong (although this is quite unlikely).</t>
  </si>
  <si>
    <t>1. Checksum difference = 0 AND number of incorrect hashes = 0    =&gt;    Extremely likely that the task has been correctly solved.</t>
  </si>
  <si>
    <t>3. Checksum difference = moderate (e.g. 10.0) AND number of incorrect hashes = a few    =&gt;    Unlikely that the task has been solved correctly.</t>
  </si>
  <si>
    <t>Solution to a) (make sure that the HASHES above match with these numbers, otherwise your Excel settings may interfere with the hash calculations)</t>
  </si>
  <si>
    <t>Number of incorrect hashes</t>
  </si>
  <si>
    <t>Is the task solved correctly?</t>
  </si>
  <si>
    <t>Checksum difference</t>
  </si>
  <si>
    <t>If you get zero incorrect hashes, but still a large checksum difference, and are not able to figure out what has gone wrong,</t>
  </si>
  <si>
    <t>INPUT</t>
  </si>
  <si>
    <t>2. Checksum difference = very low (e.g. 0.01) AND number of incorrect hashes = a few    =&gt;    Very likely that the task has been correctly solved. Errors probably caused by numerical inaccuracies with Excel solver (or something similar).</t>
  </si>
  <si>
    <t>4. Checksum difference = high (e.g. 100.0) AND number of incorrect hashes = many    =&gt;    Extremely unlikely that the task has been solved correctly.</t>
  </si>
  <si>
    <t>The terms "very low", "moderate", "high", "a few" and "many" are subjective and may vary per assignment.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</si>
</sst>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</cellStyleXfs>
  <cellXfs count="21">
    <xf numFmtId="0" fontId="0" fillId="0" borderId="0" xfId="0"/>
    <xf numFmtId="0" fontId="1" fillId="0" borderId="1" xfId="1"/>
    <xf numFmtId="0" fontId="0" fillId="0" borderId="3" xfId="0" applyBorder="1"/>
    <xf numFmtId="0" fontId="0" fillId="0" borderId="4" xfId="0" applyBorder="1"/>
    <xf numFmtId="0" fontId="3" fillId="3" borderId="0" xfId="3"/>
    <xf numFmtId="0" fontId="2" fillId="2" borderId="0" xfId="2"/>
    <xf numFmtId="0" fontId="4" fillId="4" borderId="0" xfId="4"/>
    <xf numFmtId="0" fontId="5" fillId="5" borderId="2" xfId="5"/>
    <xf numFmtId="0" fontId="5" fillId="5" borderId="5" xfId="5" applyBorder="1"/>
    <xf numFmtId="0" fontId="3" fillId="3" borderId="0" xfId="3" applyBorder="1"/>
    <xf numFmtId="0" fontId="0" fillId="0" borderId="6" xfId="0" applyBorder="1"/>
    <xf numFmtId="0" fontId="6" fillId="0" borderId="0" xfId="0" applyFont="1"/>
    <xf numFmtId="0" fontId="6" fillId="0" borderId="3" xfId="0" applyFont="1" applyBorder="1"/>
    <xf numFmtId="10" fontId="3" fillId="3" borderId="0" xfId="3" applyNumberFormat="1"/>
    <xf numFmtId="9" fontId="3" fillId="3" borderId="0" xfId="3" applyNumberFormat="1"/>
    <xf numFmtId="10" fontId="5" fillId="5" borderId="5" xfId="5" applyNumberFormat="1" applyBorder="1"/>
    <xf numFmtId="0" fontId="4" fillId="4" borderId="5" xfId="4" applyBorder="1"/>
    <xf numFmtId="0" fontId="4" fillId="4" borderId="2" xfId="4" applyBorder="1"/>
    <xf numFmtId="0" fontId="2" fillId="2" borderId="0" xfId="2" applyBorder="1"/>
    <xf numFmtId="0" fontId="0" fillId="0" borderId="7" xfId="0" applyBorder="1"/>
    <xf numFmtId="0" fontId="0" fillId="0" borderId="0" xfId="0" applyAlignment="1">
      <alignment horizontal="right"/>
    </xf>
  </cellXfs>
  <cellStyles count="6">
    <cellStyle name="Bad" xfId="3" builtinId="27"/>
    <cellStyle name="Good" xfId="2" builtinId="26"/>
    <cellStyle name="Heading 1" xfId="1" builtinId="16"/>
    <cellStyle name="Input" xfId="5" builtinId="20"/>
    <cellStyle name="Neutral" xfId="4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42"/>
  <sheetViews>
    <sheetView tabSelected="1" topLeftCell="P1" zoomScale="130" zoomScaleNormal="130" workbookViewId="0">
      <selection activeCell="Y16" sqref="Y16"/>
    </sheetView>
  </sheetViews>
  <sheetFormatPr defaultRowHeight="15" x14ac:dyDescent="0.25"/>
  <cols>
    <col min="1" max="1" width="35" customWidth="1"/>
    <col min="2" max="2" width="26.7109375" customWidth="1"/>
    <col min="3" max="3" width="12" bestFit="1" customWidth="1"/>
    <col min="6" max="6" width="12" bestFit="1" customWidth="1"/>
    <col min="19" max="19" width="18" customWidth="1"/>
    <col min="26" max="26" width="56.140625" bestFit="1" customWidth="1"/>
    <col min="29" max="29" width="22.42578125" bestFit="1" customWidth="1"/>
    <col min="32" max="32" width="76.42578125" customWidth="1"/>
  </cols>
  <sheetData>
    <row r="2" spans="2:27" ht="20.25" thickBot="1" x14ac:dyDescent="0.35">
      <c r="B2" s="1" t="s">
        <v>0</v>
      </c>
      <c r="C2" s="1"/>
      <c r="D2" s="1"/>
      <c r="E2" s="1"/>
      <c r="F2" s="1"/>
    </row>
    <row r="3" spans="2:27" ht="15.75" thickTop="1" x14ac:dyDescent="0.25"/>
    <row r="4" spans="2:27" x14ac:dyDescent="0.25">
      <c r="B4" s="11" t="s">
        <v>20</v>
      </c>
    </row>
    <row r="5" spans="2:27" x14ac:dyDescent="0.25">
      <c r="B5" s="4" t="s">
        <v>21</v>
      </c>
    </row>
    <row r="6" spans="2:27" x14ac:dyDescent="0.25">
      <c r="B6" s="6" t="s">
        <v>38</v>
      </c>
    </row>
    <row r="7" spans="2:27" x14ac:dyDescent="0.25">
      <c r="B7" s="7" t="s">
        <v>22</v>
      </c>
    </row>
    <row r="8" spans="2:27" x14ac:dyDescent="0.25">
      <c r="B8" s="5" t="s">
        <v>23</v>
      </c>
    </row>
    <row r="10" spans="2:27" x14ac:dyDescent="0.25">
      <c r="B10" s="2"/>
      <c r="C10" t="s">
        <v>1</v>
      </c>
      <c r="E10" s="2"/>
      <c r="F10" t="s">
        <v>18</v>
      </c>
      <c r="L10" s="2"/>
      <c r="M10" t="s">
        <v>19</v>
      </c>
      <c r="S10" s="2"/>
      <c r="T10" t="s">
        <v>15</v>
      </c>
    </row>
    <row r="11" spans="2:27" x14ac:dyDescent="0.25">
      <c r="B11" s="10"/>
      <c r="C11" s="3" t="s">
        <v>10</v>
      </c>
      <c r="D11" s="3" t="s">
        <v>11</v>
      </c>
      <c r="E11" s="10"/>
      <c r="F11" s="3" t="s">
        <v>26</v>
      </c>
      <c r="G11" s="3" t="s">
        <v>27</v>
      </c>
      <c r="H11" s="3" t="s">
        <v>28</v>
      </c>
      <c r="I11" s="3" t="s">
        <v>29</v>
      </c>
      <c r="J11" s="3" t="s">
        <v>30</v>
      </c>
      <c r="K11" s="3" t="s">
        <v>31</v>
      </c>
      <c r="L11" s="10"/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10"/>
      <c r="T11" s="3" t="s">
        <v>32</v>
      </c>
      <c r="U11" s="3" t="s">
        <v>33</v>
      </c>
      <c r="V11" s="3" t="s">
        <v>34</v>
      </c>
      <c r="W11" s="3" t="s">
        <v>35</v>
      </c>
      <c r="X11" s="3" t="s">
        <v>36</v>
      </c>
      <c r="Y11" s="3"/>
      <c r="Z11" s="3"/>
      <c r="AA11" s="3"/>
    </row>
    <row r="12" spans="2:27" x14ac:dyDescent="0.25">
      <c r="B12" s="2" t="s">
        <v>2</v>
      </c>
      <c r="C12" s="9"/>
      <c r="D12" s="4"/>
      <c r="E12" s="2"/>
      <c r="F12" s="8"/>
      <c r="G12" s="17">
        <f>$F$12</f>
        <v>0</v>
      </c>
      <c r="H12" s="17">
        <f t="shared" ref="H12:K12" si="0">$F$12</f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2"/>
      <c r="M12" s="17">
        <f>$F$12</f>
        <v>0</v>
      </c>
      <c r="N12" s="17">
        <f t="shared" ref="N12:R12" si="1">$F$12</f>
        <v>0</v>
      </c>
      <c r="O12" s="17">
        <f t="shared" si="1"/>
        <v>0</v>
      </c>
      <c r="P12" s="17">
        <f t="shared" si="1"/>
        <v>0</v>
      </c>
      <c r="Q12" s="17">
        <f t="shared" si="1"/>
        <v>0</v>
      </c>
      <c r="R12" s="17">
        <f t="shared" si="1"/>
        <v>0</v>
      </c>
      <c r="S12" s="2"/>
      <c r="T12" s="4"/>
      <c r="U12" s="7"/>
      <c r="V12" s="7"/>
      <c r="W12" s="7"/>
      <c r="X12" s="7"/>
    </row>
    <row r="13" spans="2:27" x14ac:dyDescent="0.25">
      <c r="B13" s="2" t="s">
        <v>14</v>
      </c>
      <c r="C13" s="9"/>
      <c r="D13" s="4"/>
      <c r="E13" s="2"/>
      <c r="F13" s="8"/>
      <c r="G13" s="8"/>
      <c r="H13" s="8"/>
      <c r="I13" s="8"/>
      <c r="J13" s="8"/>
      <c r="K13" s="8"/>
      <c r="L13" s="2"/>
      <c r="M13" s="7"/>
      <c r="N13" s="7"/>
      <c r="O13" s="7"/>
      <c r="P13" s="7"/>
      <c r="Q13" s="7"/>
      <c r="R13" s="7"/>
      <c r="S13" s="2"/>
      <c r="T13" s="4"/>
      <c r="U13" s="7"/>
      <c r="V13" s="7"/>
      <c r="W13" s="7"/>
      <c r="X13" s="7"/>
    </row>
    <row r="14" spans="2:27" x14ac:dyDescent="0.25">
      <c r="B14" s="2" t="s">
        <v>3</v>
      </c>
      <c r="C14" s="9"/>
      <c r="D14" s="4"/>
      <c r="E14" s="2"/>
      <c r="F14" s="4"/>
      <c r="G14" s="4"/>
      <c r="H14" s="4"/>
      <c r="I14" s="4"/>
      <c r="J14" s="4"/>
      <c r="K14" s="4"/>
      <c r="L14" s="2"/>
      <c r="M14" s="4"/>
      <c r="N14" s="4"/>
      <c r="O14" s="4"/>
      <c r="P14" s="4"/>
      <c r="Q14" s="4"/>
      <c r="R14" s="4"/>
      <c r="S14" s="2"/>
      <c r="T14" s="4"/>
      <c r="U14" s="4"/>
      <c r="V14" s="4"/>
      <c r="W14" s="4"/>
      <c r="X14" s="4"/>
    </row>
    <row r="15" spans="2:27" x14ac:dyDescent="0.25">
      <c r="B15" s="2" t="s">
        <v>4</v>
      </c>
      <c r="C15" s="8"/>
      <c r="D15" s="8"/>
      <c r="E15" s="2"/>
      <c r="F15" s="8"/>
      <c r="G15" s="8"/>
      <c r="H15" s="8"/>
      <c r="I15" s="8"/>
      <c r="J15" s="8"/>
      <c r="K15" s="8"/>
      <c r="L15" s="19"/>
      <c r="M15" s="8"/>
      <c r="N15" s="8"/>
      <c r="O15" s="8"/>
      <c r="P15" s="8"/>
      <c r="Q15" s="8"/>
      <c r="R15" s="8"/>
      <c r="S15" s="19"/>
      <c r="T15" s="8"/>
      <c r="U15" s="8"/>
      <c r="V15" s="8"/>
      <c r="W15" s="8"/>
      <c r="X15" s="8"/>
    </row>
    <row r="16" spans="2:27" x14ac:dyDescent="0.25">
      <c r="B16" s="2" t="s">
        <v>5</v>
      </c>
      <c r="C16" s="9"/>
      <c r="D16" s="4"/>
      <c r="E16" s="2"/>
      <c r="F16" s="13"/>
      <c r="G16" s="14"/>
      <c r="H16" s="13"/>
      <c r="I16" s="13"/>
      <c r="J16" s="14"/>
      <c r="K16" s="14"/>
      <c r="L16" s="2"/>
      <c r="M16" s="13"/>
      <c r="N16" s="14"/>
      <c r="O16" s="13"/>
      <c r="P16" s="13"/>
      <c r="Q16" s="14"/>
      <c r="R16" s="14"/>
      <c r="S16" s="2"/>
      <c r="T16" s="18"/>
    </row>
    <row r="17" spans="2:33" x14ac:dyDescent="0.25">
      <c r="B17" s="2" t="s">
        <v>6</v>
      </c>
      <c r="C17" s="9"/>
      <c r="D17" s="4"/>
      <c r="E17" s="2"/>
      <c r="F17" s="15"/>
      <c r="G17" s="15"/>
      <c r="H17" s="15"/>
      <c r="I17" s="15"/>
      <c r="J17" s="15"/>
      <c r="K17" s="15"/>
      <c r="L17" s="2"/>
      <c r="M17" s="15"/>
      <c r="N17" s="15"/>
      <c r="O17" s="15"/>
      <c r="P17" s="15"/>
      <c r="Q17" s="15"/>
      <c r="R17" s="15"/>
      <c r="S17" s="2"/>
      <c r="T17" s="4"/>
      <c r="U17" s="17">
        <f>T17+$T$16</f>
        <v>0</v>
      </c>
      <c r="V17" s="17">
        <f t="shared" ref="V17:X17" si="2">U17+$T$16</f>
        <v>0</v>
      </c>
      <c r="W17" s="17">
        <f t="shared" si="2"/>
        <v>0</v>
      </c>
      <c r="X17" s="17">
        <f t="shared" si="2"/>
        <v>0</v>
      </c>
    </row>
    <row r="18" spans="2:33" x14ac:dyDescent="0.25">
      <c r="B18" s="2" t="s">
        <v>7</v>
      </c>
      <c r="C18" s="8"/>
      <c r="D18" s="8"/>
      <c r="E18" s="2"/>
      <c r="F18" s="8"/>
      <c r="G18" s="8"/>
      <c r="H18" s="8"/>
      <c r="I18" s="8"/>
      <c r="J18" s="8"/>
      <c r="K18" s="8"/>
      <c r="L18" s="2"/>
      <c r="M18" s="7"/>
      <c r="N18" s="7"/>
      <c r="O18" s="7"/>
      <c r="P18" s="7"/>
      <c r="Q18" s="7"/>
      <c r="R18" s="7"/>
      <c r="S18" s="2"/>
      <c r="T18" s="7"/>
      <c r="U18" s="7"/>
      <c r="V18" s="7"/>
      <c r="W18" s="7"/>
      <c r="X18" s="7"/>
    </row>
    <row r="19" spans="2:33" x14ac:dyDescent="0.25">
      <c r="B19" s="2"/>
      <c r="E19" s="2"/>
      <c r="L19" s="2"/>
      <c r="S19" s="2"/>
    </row>
    <row r="20" spans="2:33" x14ac:dyDescent="0.25">
      <c r="B20" s="2" t="s">
        <v>8</v>
      </c>
      <c r="C20" s="8"/>
      <c r="D20" s="8"/>
      <c r="E20" s="2"/>
      <c r="F20" s="8"/>
      <c r="G20" s="8"/>
      <c r="H20" s="8"/>
      <c r="I20" s="8"/>
      <c r="J20" s="8"/>
      <c r="K20" s="8"/>
      <c r="L20" s="2"/>
      <c r="M20" s="16">
        <f>$D$20</f>
        <v>0</v>
      </c>
      <c r="N20" s="16">
        <f t="shared" ref="N20:R20" si="3">$D$20</f>
        <v>0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2"/>
      <c r="T20" s="8"/>
      <c r="U20" s="8"/>
      <c r="V20" s="8"/>
      <c r="W20" s="8"/>
      <c r="X20" s="8"/>
      <c r="Z20" t="s">
        <v>16</v>
      </c>
      <c r="AA20" s="7"/>
    </row>
    <row r="21" spans="2:33" x14ac:dyDescent="0.25">
      <c r="B21" s="2" t="s">
        <v>9</v>
      </c>
      <c r="C21" s="8"/>
      <c r="D21" s="8"/>
      <c r="E21" s="2"/>
      <c r="F21" s="8"/>
      <c r="G21" s="8"/>
      <c r="H21" s="8"/>
      <c r="I21" s="8"/>
      <c r="J21" s="8"/>
      <c r="K21" s="8"/>
      <c r="L21" s="2"/>
      <c r="M21" s="7"/>
      <c r="N21" s="7"/>
      <c r="O21" s="7"/>
      <c r="P21" s="7"/>
      <c r="Q21" s="7"/>
      <c r="R21" s="7"/>
      <c r="S21" s="2"/>
      <c r="T21" s="7"/>
      <c r="U21" s="7"/>
      <c r="V21" s="7"/>
      <c r="W21" s="7"/>
      <c r="X21" s="7"/>
      <c r="Z21" t="s">
        <v>17</v>
      </c>
      <c r="AA21" s="7"/>
    </row>
    <row r="22" spans="2:33" x14ac:dyDescent="0.25">
      <c r="B22" s="10"/>
      <c r="C22" s="3"/>
      <c r="D22" s="3"/>
      <c r="E22" s="10"/>
      <c r="F22" s="3"/>
      <c r="G22" s="3"/>
      <c r="H22" s="3"/>
      <c r="I22" s="3"/>
      <c r="J22" s="3"/>
      <c r="K22" s="3"/>
      <c r="L22" s="10"/>
      <c r="M22" s="3"/>
      <c r="N22" s="3"/>
      <c r="O22" s="3"/>
      <c r="P22" s="3"/>
      <c r="Q22" s="3"/>
      <c r="R22" s="3"/>
      <c r="S22" s="10"/>
      <c r="T22" s="3"/>
      <c r="U22" s="3"/>
      <c r="V22" s="3"/>
      <c r="W22" s="3"/>
      <c r="X22" s="3"/>
      <c r="Y22" s="3"/>
      <c r="Z22" s="3"/>
      <c r="AA22" s="3"/>
      <c r="AF22" s="11" t="s">
        <v>53</v>
      </c>
    </row>
    <row r="23" spans="2:33" x14ac:dyDescent="0.25">
      <c r="B23" s="12" t="s">
        <v>56</v>
      </c>
      <c r="C23">
        <f>C21</f>
        <v>0</v>
      </c>
      <c r="D23">
        <f>D21</f>
        <v>0</v>
      </c>
      <c r="E23" s="2"/>
      <c r="F23">
        <f>F20</f>
        <v>0</v>
      </c>
      <c r="G23">
        <f t="shared" ref="G23:J23" si="4">G20</f>
        <v>0</v>
      </c>
      <c r="H23">
        <f t="shared" si="4"/>
        <v>0</v>
      </c>
      <c r="I23">
        <f t="shared" si="4"/>
        <v>0</v>
      </c>
      <c r="J23">
        <f t="shared" si="4"/>
        <v>0</v>
      </c>
      <c r="K23">
        <f>K20</f>
        <v>0</v>
      </c>
      <c r="L23" s="2"/>
      <c r="M23">
        <f>M15</f>
        <v>0</v>
      </c>
      <c r="N23">
        <f t="shared" ref="N23:R23" si="5">N15</f>
        <v>0</v>
      </c>
      <c r="O23">
        <f t="shared" si="5"/>
        <v>0</v>
      </c>
      <c r="P23">
        <f t="shared" si="5"/>
        <v>0</v>
      </c>
      <c r="Q23">
        <f t="shared" si="5"/>
        <v>0</v>
      </c>
      <c r="R23">
        <f t="shared" si="5"/>
        <v>0</v>
      </c>
      <c r="S23" s="2"/>
      <c r="T23">
        <f>T21</f>
        <v>0</v>
      </c>
      <c r="U23">
        <f t="shared" ref="U23:X23" si="6">U21</f>
        <v>0</v>
      </c>
      <c r="V23">
        <f t="shared" si="6"/>
        <v>0</v>
      </c>
      <c r="W23">
        <f t="shared" si="6"/>
        <v>0</v>
      </c>
      <c r="X23">
        <f t="shared" si="6"/>
        <v>0</v>
      </c>
      <c r="AA23">
        <f>AA21</f>
        <v>0</v>
      </c>
      <c r="AC23" s="11" t="s">
        <v>45</v>
      </c>
      <c r="AD23">
        <f>SUM(C24:AA24)</f>
        <v>210</v>
      </c>
      <c r="AF23" t="s">
        <v>52</v>
      </c>
      <c r="AG23">
        <f>COUNTIF(C28:AA28, FALSE)</f>
        <v>20</v>
      </c>
    </row>
    <row r="24" spans="2:33" x14ac:dyDescent="0.25">
      <c r="B24" s="12" t="s">
        <v>39</v>
      </c>
      <c r="C24">
        <f>(1 + ABS(C23))*COUNT($C$23:C23)</f>
        <v>1</v>
      </c>
      <c r="D24">
        <f>(1 + ABS(D23))*COUNT($C$23:D23)</f>
        <v>2</v>
      </c>
      <c r="E24" s="2"/>
      <c r="F24">
        <f>(1 + ABS(F23))*COUNT($C$23:F23)</f>
        <v>3</v>
      </c>
      <c r="G24">
        <f>(1 + ABS(G23))*COUNT($C$23:G23)</f>
        <v>4</v>
      </c>
      <c r="H24">
        <f>(1 + ABS(H23))*COUNT($C$23:H23)</f>
        <v>5</v>
      </c>
      <c r="I24">
        <f>(1 + ABS(I23))*COUNT($C$23:I23)</f>
        <v>6</v>
      </c>
      <c r="J24">
        <f>(1 + ABS(J23))*COUNT($C$23:J23)</f>
        <v>7</v>
      </c>
      <c r="K24">
        <f>(1 + ABS(K23))*COUNT($C$23:K23)</f>
        <v>8</v>
      </c>
      <c r="L24" s="2"/>
      <c r="M24">
        <f>(1 + ABS(M23))*COUNT($C$23:M23)</f>
        <v>9</v>
      </c>
      <c r="N24">
        <f>(1 + ABS(N23))*COUNT($C$23:N23)</f>
        <v>10</v>
      </c>
      <c r="O24">
        <f>(1 + ABS(O23))*COUNT($C$23:O23)</f>
        <v>11</v>
      </c>
      <c r="P24">
        <f>(1 + ABS(P23))*COUNT($C$23:P23)</f>
        <v>12</v>
      </c>
      <c r="Q24">
        <f>(1 + ABS(Q23))*COUNT($C$23:Q23)</f>
        <v>13</v>
      </c>
      <c r="R24">
        <f>(1 + ABS(R23))*COUNT($C$23:R23)</f>
        <v>14</v>
      </c>
      <c r="S24" s="2"/>
      <c r="T24">
        <f>(1 + ABS(T23))*COUNT($C$23:T23)</f>
        <v>15</v>
      </c>
      <c r="U24">
        <f>(1 + ABS(U23))*COUNT($C$23:U23)</f>
        <v>16</v>
      </c>
      <c r="V24">
        <f>(1 + ABS(V23))*COUNT($C$23:V23)</f>
        <v>17</v>
      </c>
      <c r="W24">
        <f>(1 + ABS(W23))*COUNT($C$23:W23)</f>
        <v>18</v>
      </c>
      <c r="X24">
        <f>(1 + ABS(X23))*COUNT($C$23:X23)</f>
        <v>19</v>
      </c>
      <c r="AA24">
        <f>(1 + ABS(AA23))*COUNT($C$23:AA23)</f>
        <v>20</v>
      </c>
      <c r="AC24" s="11" t="s">
        <v>46</v>
      </c>
      <c r="AD24">
        <v>1109975.5862908475</v>
      </c>
      <c r="AF24" t="s">
        <v>54</v>
      </c>
      <c r="AG24">
        <f>ABS(AD23-AD24)</f>
        <v>1109765.5862908475</v>
      </c>
    </row>
    <row r="25" spans="2:33" x14ac:dyDescent="0.25">
      <c r="B25" s="12" t="s">
        <v>37</v>
      </c>
      <c r="C25" s="20" t="str">
        <f>LEFT(SUBSTITUTE(C23, ",", "."), 8)</f>
        <v>0</v>
      </c>
      <c r="D25" s="20" t="str">
        <f>LEFT(SUBSTITUTE(D23, ",", "."), 8)</f>
        <v>0</v>
      </c>
      <c r="E25" s="2"/>
      <c r="F25" s="20" t="str">
        <f>LEFT(SUBSTITUTE(F23, ",", "."), 8)</f>
        <v>0</v>
      </c>
      <c r="G25" s="20" t="str">
        <f t="shared" ref="G25:M25" si="7">LEFT(SUBSTITUTE(G23, ",", "."), 8)</f>
        <v>0</v>
      </c>
      <c r="H25" s="20" t="str">
        <f t="shared" si="7"/>
        <v>0</v>
      </c>
      <c r="I25" s="20" t="str">
        <f t="shared" si="7"/>
        <v>0</v>
      </c>
      <c r="J25" s="20" t="str">
        <f t="shared" si="7"/>
        <v>0</v>
      </c>
      <c r="K25" s="20" t="str">
        <f t="shared" si="7"/>
        <v>0</v>
      </c>
      <c r="L25" s="2"/>
      <c r="M25" s="20" t="str">
        <f t="shared" si="7"/>
        <v>0</v>
      </c>
      <c r="N25" s="20" t="str">
        <f t="shared" ref="N25" si="8">LEFT(SUBSTITUTE(N23, ",", "."), 8)</f>
        <v>0</v>
      </c>
      <c r="O25" s="20" t="str">
        <f t="shared" ref="O25" si="9">LEFT(SUBSTITUTE(O23, ",", "."), 8)</f>
        <v>0</v>
      </c>
      <c r="P25" s="20" t="str">
        <f t="shared" ref="P25" si="10">LEFT(SUBSTITUTE(P23, ",", "."), 8)</f>
        <v>0</v>
      </c>
      <c r="Q25" s="20" t="str">
        <f t="shared" ref="Q25" si="11">LEFT(SUBSTITUTE(Q23, ",", "."), 8)</f>
        <v>0</v>
      </c>
      <c r="R25" s="20" t="str">
        <f t="shared" ref="R25:T25" si="12">LEFT(SUBSTITUTE(R23, ",", "."), 8)</f>
        <v>0</v>
      </c>
      <c r="S25" s="2"/>
      <c r="T25" s="20" t="str">
        <f t="shared" si="12"/>
        <v>0</v>
      </c>
      <c r="U25" s="20" t="str">
        <f t="shared" ref="U25" si="13">LEFT(SUBSTITUTE(U23, ",", "."), 8)</f>
        <v>0</v>
      </c>
      <c r="V25" s="20" t="str">
        <f t="shared" ref="V25" si="14">LEFT(SUBSTITUTE(V23, ",", "."), 8)</f>
        <v>0</v>
      </c>
      <c r="W25" s="20" t="str">
        <f t="shared" ref="W25" si="15">LEFT(SUBSTITUTE(W23, ",", "."), 8)</f>
        <v>0</v>
      </c>
      <c r="X25" s="20" t="str">
        <f t="shared" ref="X25" si="16">LEFT(SUBSTITUTE(X23, ",", "."), 8)</f>
        <v>0</v>
      </c>
      <c r="AA25" s="20" t="str">
        <f t="shared" ref="AA25" si="17">LEFT(SUBSTITUTE(AA23, ",", "."), 8)</f>
        <v>0</v>
      </c>
      <c r="AC25" s="11"/>
    </row>
    <row r="26" spans="2:33" x14ac:dyDescent="0.25">
      <c r="B26" s="12" t="s">
        <v>12</v>
      </c>
      <c r="C26">
        <f>MOD(MOD(MOD(MOD(MOD(IF(LEN(C25)&gt;=1,CODE(MID(C25,1,1))+10,31),1009)*IF(LEN(C25)&gt;=3,CODE(MID(C25,3,1))+10,41),1009)*IF(LEN(C25)&gt;=5,CODE(MID(C25,5,1))+10,59),1009)*IF(LEN(C25)&gt;=7,CODE(MID(C25,7,1))+10,26),1009)*IF(LEN(C25)&gt;=9,CODE(MID(C25,9,1))+10,53),1009)</f>
        <v>657</v>
      </c>
      <c r="D26">
        <f>MOD(MOD(MOD(MOD(MOD(IF(LEN(D25)&gt;=1,CODE(MID(D25,1,1))+10,31),1009)*IF(LEN(D25)&gt;=3,CODE(MID(D25,3,1))+10,41),1009)*IF(LEN(D25)&gt;=5,CODE(MID(D25,5,1))+10,59),1009)*IF(LEN(D25)&gt;=7,CODE(MID(D25,7,1))+10,26),1009)*IF(LEN(D25)&gt;=9,CODE(MID(D25,9,1))+10,53),1009)</f>
        <v>657</v>
      </c>
      <c r="E26" s="2"/>
      <c r="F26">
        <f>MOD(MOD(MOD(MOD(MOD(IF(LEN(F25)&gt;=1,CODE(MID(F25,1,1))+10,31),1009)*IF(LEN(F25)&gt;=3,CODE(MID(F25,3,1))+10,41),1009)*IF(LEN(F25)&gt;=5,CODE(MID(F25,5,1))+10,59),1009)*IF(LEN(F25)&gt;=7,CODE(MID(F25,7,1))+10,26),1009)*IF(LEN(F25)&gt;=9,CODE(MID(F25,9,1))+10,53),1009)</f>
        <v>657</v>
      </c>
      <c r="G26">
        <f t="shared" ref="G26:M26" si="18">MOD(MOD(MOD(MOD(MOD(IF(LEN(G25)&gt;=1,CODE(MID(G25,1,1))+10,31),1009)*IF(LEN(G25)&gt;=3,CODE(MID(G25,3,1))+10,41),1009)*IF(LEN(G25)&gt;=5,CODE(MID(G25,5,1))+10,59),1009)*IF(LEN(G25)&gt;=7,CODE(MID(G25,7,1))+10,26),1009)*IF(LEN(G25)&gt;=9,CODE(MID(G25,9,1))+10,53),1009)</f>
        <v>657</v>
      </c>
      <c r="H26">
        <f t="shared" si="18"/>
        <v>657</v>
      </c>
      <c r="I26">
        <f t="shared" si="18"/>
        <v>657</v>
      </c>
      <c r="J26">
        <f t="shared" si="18"/>
        <v>657</v>
      </c>
      <c r="K26">
        <f t="shared" si="18"/>
        <v>657</v>
      </c>
      <c r="L26" s="2"/>
      <c r="M26">
        <f t="shared" si="18"/>
        <v>657</v>
      </c>
      <c r="N26">
        <f t="shared" ref="N26" si="19">MOD(MOD(MOD(MOD(MOD(IF(LEN(N25)&gt;=1,CODE(MID(N25,1,1))+10,31),1009)*IF(LEN(N25)&gt;=3,CODE(MID(N25,3,1))+10,41),1009)*IF(LEN(N25)&gt;=5,CODE(MID(N25,5,1))+10,59),1009)*IF(LEN(N25)&gt;=7,CODE(MID(N25,7,1))+10,26),1009)*IF(LEN(N25)&gt;=9,CODE(MID(N25,9,1))+10,53),1009)</f>
        <v>657</v>
      </c>
      <c r="O26">
        <f t="shared" ref="O26" si="20">MOD(MOD(MOD(MOD(MOD(IF(LEN(O25)&gt;=1,CODE(MID(O25,1,1))+10,31),1009)*IF(LEN(O25)&gt;=3,CODE(MID(O25,3,1))+10,41),1009)*IF(LEN(O25)&gt;=5,CODE(MID(O25,5,1))+10,59),1009)*IF(LEN(O25)&gt;=7,CODE(MID(O25,7,1))+10,26),1009)*IF(LEN(O25)&gt;=9,CODE(MID(O25,9,1))+10,53),1009)</f>
        <v>657</v>
      </c>
      <c r="P26">
        <f t="shared" ref="P26" si="21">MOD(MOD(MOD(MOD(MOD(IF(LEN(P25)&gt;=1,CODE(MID(P25,1,1))+10,31),1009)*IF(LEN(P25)&gt;=3,CODE(MID(P25,3,1))+10,41),1009)*IF(LEN(P25)&gt;=5,CODE(MID(P25,5,1))+10,59),1009)*IF(LEN(P25)&gt;=7,CODE(MID(P25,7,1))+10,26),1009)*IF(LEN(P25)&gt;=9,CODE(MID(P25,9,1))+10,53),1009)</f>
        <v>657</v>
      </c>
      <c r="Q26">
        <f t="shared" ref="Q26" si="22">MOD(MOD(MOD(MOD(MOD(IF(LEN(Q25)&gt;=1,CODE(MID(Q25,1,1))+10,31),1009)*IF(LEN(Q25)&gt;=3,CODE(MID(Q25,3,1))+10,41),1009)*IF(LEN(Q25)&gt;=5,CODE(MID(Q25,5,1))+10,59),1009)*IF(LEN(Q25)&gt;=7,CODE(MID(Q25,7,1))+10,26),1009)*IF(LEN(Q25)&gt;=9,CODE(MID(Q25,9,1))+10,53),1009)</f>
        <v>657</v>
      </c>
      <c r="R26">
        <f t="shared" ref="R26:T26" si="23">MOD(MOD(MOD(MOD(MOD(IF(LEN(R25)&gt;=1,CODE(MID(R25,1,1))+10,31),1009)*IF(LEN(R25)&gt;=3,CODE(MID(R25,3,1))+10,41),1009)*IF(LEN(R25)&gt;=5,CODE(MID(R25,5,1))+10,59),1009)*IF(LEN(R25)&gt;=7,CODE(MID(R25,7,1))+10,26),1009)*IF(LEN(R25)&gt;=9,CODE(MID(R25,9,1))+10,53),1009)</f>
        <v>657</v>
      </c>
      <c r="S26" s="2"/>
      <c r="T26">
        <f t="shared" si="23"/>
        <v>657</v>
      </c>
      <c r="U26">
        <f t="shared" ref="U26" si="24">MOD(MOD(MOD(MOD(MOD(IF(LEN(U25)&gt;=1,CODE(MID(U25,1,1))+10,31),1009)*IF(LEN(U25)&gt;=3,CODE(MID(U25,3,1))+10,41),1009)*IF(LEN(U25)&gt;=5,CODE(MID(U25,5,1))+10,59),1009)*IF(LEN(U25)&gt;=7,CODE(MID(U25,7,1))+10,26),1009)*IF(LEN(U25)&gt;=9,CODE(MID(U25,9,1))+10,53),1009)</f>
        <v>657</v>
      </c>
      <c r="V26">
        <f t="shared" ref="V26" si="25">MOD(MOD(MOD(MOD(MOD(IF(LEN(V25)&gt;=1,CODE(MID(V25,1,1))+10,31),1009)*IF(LEN(V25)&gt;=3,CODE(MID(V25,3,1))+10,41),1009)*IF(LEN(V25)&gt;=5,CODE(MID(V25,5,1))+10,59),1009)*IF(LEN(V25)&gt;=7,CODE(MID(V25,7,1))+10,26),1009)*IF(LEN(V25)&gt;=9,CODE(MID(V25,9,1))+10,53),1009)</f>
        <v>657</v>
      </c>
      <c r="W26">
        <f t="shared" ref="W26" si="26">MOD(MOD(MOD(MOD(MOD(IF(LEN(W25)&gt;=1,CODE(MID(W25,1,1))+10,31),1009)*IF(LEN(W25)&gt;=3,CODE(MID(W25,3,1))+10,41),1009)*IF(LEN(W25)&gt;=5,CODE(MID(W25,5,1))+10,59),1009)*IF(LEN(W25)&gt;=7,CODE(MID(W25,7,1))+10,26),1009)*IF(LEN(W25)&gt;=9,CODE(MID(W25,9,1))+10,53),1009)</f>
        <v>657</v>
      </c>
      <c r="X26">
        <f t="shared" ref="X26" si="27">MOD(MOD(MOD(MOD(MOD(IF(LEN(X25)&gt;=1,CODE(MID(X25,1,1))+10,31),1009)*IF(LEN(X25)&gt;=3,CODE(MID(X25,3,1))+10,41),1009)*IF(LEN(X25)&gt;=5,CODE(MID(X25,5,1))+10,59),1009)*IF(LEN(X25)&gt;=7,CODE(MID(X25,7,1))+10,26),1009)*IF(LEN(X25)&gt;=9,CODE(MID(X25,9,1))+10,53),1009)</f>
        <v>657</v>
      </c>
      <c r="AA26">
        <f t="shared" ref="AA26" si="28">MOD(MOD(MOD(MOD(MOD(IF(LEN(AA23)&gt;=1,CODE(MID(AA23,1,1))+10,31),1009)*IF(LEN(AA23)&gt;=3,CODE(MID(AA23,3,1))+10,41),1009)*IF(LEN(AA23)&gt;=5,CODE(MID(AA23,5,1))+10,59),1009)*IF(LEN(AA23)&gt;=7,CODE(MID(AA23,7,1))+10,26),1009)*IF(LEN(AA23)&gt;=9,CODE(MID(AA23,9,1))+10,53),1009)</f>
        <v>657</v>
      </c>
      <c r="AF26" s="11" t="s">
        <v>47</v>
      </c>
    </row>
    <row r="27" spans="2:33" x14ac:dyDescent="0.25">
      <c r="B27" s="12" t="s">
        <v>13</v>
      </c>
      <c r="C27">
        <v>125</v>
      </c>
      <c r="D27">
        <v>576</v>
      </c>
      <c r="E27" s="2"/>
      <c r="F27">
        <v>247</v>
      </c>
      <c r="G27">
        <v>860</v>
      </c>
      <c r="H27">
        <v>452</v>
      </c>
      <c r="I27">
        <v>351</v>
      </c>
      <c r="J27">
        <v>537</v>
      </c>
      <c r="K27">
        <v>832</v>
      </c>
      <c r="L27" s="2"/>
      <c r="M27">
        <v>68</v>
      </c>
      <c r="N27">
        <v>678</v>
      </c>
      <c r="O27">
        <v>534</v>
      </c>
      <c r="P27">
        <v>261</v>
      </c>
      <c r="Q27">
        <v>390</v>
      </c>
      <c r="R27">
        <v>966</v>
      </c>
      <c r="S27" s="2"/>
      <c r="T27">
        <v>576</v>
      </c>
      <c r="U27">
        <v>493</v>
      </c>
      <c r="V27">
        <v>582</v>
      </c>
      <c r="W27">
        <v>861</v>
      </c>
      <c r="X27">
        <v>469</v>
      </c>
      <c r="AA27">
        <v>317</v>
      </c>
      <c r="AF27" t="s">
        <v>49</v>
      </c>
    </row>
    <row r="28" spans="2:33" x14ac:dyDescent="0.25">
      <c r="B28" s="12" t="s">
        <v>24</v>
      </c>
      <c r="C28" t="b">
        <f>C26=C27</f>
        <v>0</v>
      </c>
      <c r="D28" t="b">
        <f t="shared" ref="D28:AA28" si="29">D26=D27</f>
        <v>0</v>
      </c>
      <c r="E28" s="2"/>
      <c r="F28" t="b">
        <f t="shared" si="29"/>
        <v>0</v>
      </c>
      <c r="G28" t="b">
        <f t="shared" si="29"/>
        <v>0</v>
      </c>
      <c r="H28" t="b">
        <f t="shared" si="29"/>
        <v>0</v>
      </c>
      <c r="I28" t="b">
        <f t="shared" si="29"/>
        <v>0</v>
      </c>
      <c r="J28" t="b">
        <f t="shared" si="29"/>
        <v>0</v>
      </c>
      <c r="K28" t="b">
        <f t="shared" si="29"/>
        <v>0</v>
      </c>
      <c r="L28" s="2"/>
      <c r="M28" t="b">
        <f t="shared" si="29"/>
        <v>0</v>
      </c>
      <c r="N28" t="b">
        <f t="shared" si="29"/>
        <v>0</v>
      </c>
      <c r="O28" t="b">
        <f t="shared" si="29"/>
        <v>0</v>
      </c>
      <c r="P28" t="b">
        <f t="shared" si="29"/>
        <v>0</v>
      </c>
      <c r="Q28" t="b">
        <f t="shared" si="29"/>
        <v>0</v>
      </c>
      <c r="R28" t="b">
        <f t="shared" si="29"/>
        <v>0</v>
      </c>
      <c r="S28" s="2"/>
      <c r="T28" t="b">
        <f t="shared" si="29"/>
        <v>0</v>
      </c>
      <c r="U28" t="b">
        <f t="shared" si="29"/>
        <v>0</v>
      </c>
      <c r="V28" t="b">
        <f t="shared" si="29"/>
        <v>0</v>
      </c>
      <c r="W28" t="b">
        <f t="shared" si="29"/>
        <v>0</v>
      </c>
      <c r="X28" t="b">
        <f t="shared" si="29"/>
        <v>0</v>
      </c>
      <c r="AA28" t="b">
        <f t="shared" si="29"/>
        <v>0</v>
      </c>
      <c r="AF28" t="s">
        <v>57</v>
      </c>
    </row>
    <row r="29" spans="2:33" x14ac:dyDescent="0.25">
      <c r="B29" t="s">
        <v>25</v>
      </c>
      <c r="AF29" t="s">
        <v>50</v>
      </c>
    </row>
    <row r="30" spans="2:33" x14ac:dyDescent="0.25">
      <c r="AF30" t="s">
        <v>58</v>
      </c>
    </row>
    <row r="31" spans="2:33" x14ac:dyDescent="0.25">
      <c r="B31" s="11" t="s">
        <v>51</v>
      </c>
    </row>
    <row r="32" spans="2:33" x14ac:dyDescent="0.25">
      <c r="B32" s="11" t="s">
        <v>44</v>
      </c>
      <c r="AF32" t="s">
        <v>59</v>
      </c>
    </row>
    <row r="33" spans="2:32" x14ac:dyDescent="0.25">
      <c r="B33" t="s">
        <v>2</v>
      </c>
      <c r="C33">
        <v>100000</v>
      </c>
      <c r="D33">
        <v>100000</v>
      </c>
    </row>
    <row r="34" spans="2:32" x14ac:dyDescent="0.25">
      <c r="B34" t="s">
        <v>14</v>
      </c>
      <c r="C34">
        <v>25</v>
      </c>
      <c r="D34">
        <v>25</v>
      </c>
      <c r="AF34" t="s">
        <v>55</v>
      </c>
    </row>
    <row r="35" spans="2:32" x14ac:dyDescent="0.25">
      <c r="B35" t="s">
        <v>3</v>
      </c>
      <c r="C35">
        <v>12</v>
      </c>
      <c r="D35">
        <v>12</v>
      </c>
      <c r="AF35" t="s">
        <v>48</v>
      </c>
    </row>
    <row r="36" spans="2:32" x14ac:dyDescent="0.25">
      <c r="B36" t="s">
        <v>40</v>
      </c>
      <c r="C36">
        <v>300</v>
      </c>
      <c r="D36">
        <v>300</v>
      </c>
    </row>
    <row r="37" spans="2:32" x14ac:dyDescent="0.25">
      <c r="B37" t="s">
        <v>41</v>
      </c>
      <c r="C37">
        <v>0</v>
      </c>
      <c r="D37">
        <v>0</v>
      </c>
    </row>
    <row r="38" spans="2:32" x14ac:dyDescent="0.25">
      <c r="B38" t="s">
        <v>42</v>
      </c>
      <c r="C38">
        <v>0.03</v>
      </c>
      <c r="D38">
        <v>0.02</v>
      </c>
    </row>
    <row r="39" spans="2:32" x14ac:dyDescent="0.25">
      <c r="B39" t="s">
        <v>43</v>
      </c>
      <c r="C39">
        <v>2.5000000000000001E-3</v>
      </c>
      <c r="D39">
        <v>1.6666666666666668E-3</v>
      </c>
    </row>
    <row r="41" spans="2:32" x14ac:dyDescent="0.25">
      <c r="B41" t="s">
        <v>8</v>
      </c>
      <c r="C41">
        <v>474.21131385767882</v>
      </c>
      <c r="D41">
        <v>423.85433864406002</v>
      </c>
    </row>
    <row r="42" spans="2:32" x14ac:dyDescent="0.25">
      <c r="B42" t="s">
        <v>9</v>
      </c>
      <c r="C42">
        <v>5690.535766292146</v>
      </c>
      <c r="D42">
        <v>5086.2520637287198</v>
      </c>
    </row>
  </sheetData>
  <conditionalFormatting sqref="C12:D21">
    <cfRule type="top10" dxfId="0" priority="1" percent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Leevi</dc:creator>
  <cp:lastModifiedBy>Olander Leevi</cp:lastModifiedBy>
  <dcterms:created xsi:type="dcterms:W3CDTF">2020-09-08T09:40:45Z</dcterms:created>
  <dcterms:modified xsi:type="dcterms:W3CDTF">2023-09-07T11:05:31Z</dcterms:modified>
</cp:coreProperties>
</file>