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0481E69-98B4-4537-A73B-065582C19A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Sheet1!$C$50</definedName>
    <definedName name="solver_lhs2" localSheetId="0" hidden="1">Sheet1!$C$53</definedName>
    <definedName name="solver_lhs3" localSheetId="0" hidden="1">Sheet1!$D$46:$D$47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4</definedName>
    <definedName name="solver_rhs1" localSheetId="0" hidden="1">Sheet1!$E$50</definedName>
    <definedName name="solver_rhs2" localSheetId="0" hidden="1">Sheet1!$E$53</definedName>
    <definedName name="solver_rhs3" localSheetId="0" hidden="1">integer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1" i="1"/>
  <c r="M11" i="1" s="1"/>
  <c r="O11" i="1" s="1"/>
  <c r="K12" i="1"/>
  <c r="K11" i="1"/>
  <c r="J12" i="1"/>
  <c r="J13" i="1"/>
  <c r="J14" i="1"/>
  <c r="J15" i="1"/>
  <c r="L15" i="1" s="1"/>
  <c r="J46" i="1"/>
  <c r="L46" i="1" s="1"/>
  <c r="J47" i="1"/>
  <c r="L47" i="1" s="1"/>
  <c r="J56" i="1"/>
  <c r="L56" i="1" s="1"/>
  <c r="J57" i="1"/>
  <c r="L57" i="1" s="1"/>
  <c r="J11" i="1"/>
  <c r="L16" i="1"/>
  <c r="L17" i="1"/>
  <c r="L24" i="1"/>
  <c r="L25" i="1"/>
  <c r="L26" i="1"/>
  <c r="L27" i="1"/>
  <c r="L31" i="1"/>
  <c r="L32" i="1"/>
  <c r="L33" i="1"/>
  <c r="L34" i="1"/>
  <c r="L35" i="1"/>
  <c r="L39" i="1"/>
  <c r="L40" i="1"/>
  <c r="L41" i="1"/>
  <c r="L42" i="1"/>
  <c r="L43" i="1"/>
  <c r="L44" i="1"/>
  <c r="L45" i="1"/>
  <c r="L48" i="1"/>
  <c r="L49" i="1"/>
  <c r="L51" i="1"/>
  <c r="L52" i="1"/>
  <c r="L54" i="1"/>
  <c r="L55" i="1"/>
  <c r="L58" i="1"/>
  <c r="M14" i="1" l="1"/>
  <c r="O14" i="1" s="1"/>
  <c r="K15" i="1"/>
  <c r="M13" i="1"/>
  <c r="O13" i="1" s="1"/>
  <c r="K14" i="1"/>
  <c r="M12" i="1"/>
  <c r="O12" i="1" s="1"/>
  <c r="K13" i="1"/>
  <c r="L14" i="1"/>
  <c r="M56" i="1"/>
  <c r="O56" i="1" s="1"/>
  <c r="M57" i="1"/>
  <c r="O57" i="1" s="1"/>
  <c r="M47" i="1"/>
  <c r="O47" i="1" s="1"/>
  <c r="M46" i="1"/>
  <c r="O46" i="1" s="1"/>
  <c r="M15" i="1"/>
  <c r="O15" i="1" s="1"/>
  <c r="J22" i="1"/>
  <c r="L22" i="1" l="1"/>
  <c r="M22" i="1" s="1"/>
  <c r="O22" i="1" s="1"/>
  <c r="J20" i="1"/>
  <c r="J21" i="1"/>
  <c r="J19" i="1"/>
  <c r="J50" i="1"/>
  <c r="L50" i="1" s="1"/>
  <c r="J18" i="1"/>
  <c r="J23" i="1"/>
  <c r="J36" i="1"/>
  <c r="L36" i="1" l="1"/>
  <c r="M36" i="1" s="1"/>
  <c r="O36" i="1" s="1"/>
  <c r="L19" i="1"/>
  <c r="M19" i="1" s="1"/>
  <c r="O19" i="1" s="1"/>
  <c r="K19" i="1"/>
  <c r="K22" i="1"/>
  <c r="L23" i="1"/>
  <c r="M23" i="1" s="1"/>
  <c r="O23" i="1" s="1"/>
  <c r="K23" i="1"/>
  <c r="L21" i="1"/>
  <c r="M21" i="1" s="1"/>
  <c r="O21" i="1" s="1"/>
  <c r="K21" i="1"/>
  <c r="L18" i="1"/>
  <c r="M18" i="1" s="1"/>
  <c r="O18" i="1" s="1"/>
  <c r="K18" i="1"/>
  <c r="M20" i="1"/>
  <c r="O20" i="1" s="1"/>
  <c r="L20" i="1"/>
  <c r="K20" i="1"/>
  <c r="J59" i="1"/>
  <c r="L59" i="1" s="1"/>
  <c r="M50" i="1"/>
  <c r="O50" i="1" s="1"/>
  <c r="J69" i="1"/>
  <c r="L69" i="1" s="1"/>
  <c r="J67" i="1"/>
  <c r="J28" i="1"/>
  <c r="J53" i="1"/>
  <c r="L53" i="1" s="1"/>
  <c r="J68" i="1"/>
  <c r="L68" i="1" s="1"/>
  <c r="K28" i="1" l="1"/>
  <c r="L28" i="1"/>
  <c r="M28" i="1" s="1"/>
  <c r="O28" i="1" s="1"/>
  <c r="L67" i="1"/>
  <c r="M67" i="1" s="1"/>
  <c r="O67" i="1" s="1"/>
  <c r="M53" i="1"/>
  <c r="O53" i="1" s="1"/>
  <c r="M69" i="1"/>
  <c r="O69" i="1" s="1"/>
  <c r="M68" i="1"/>
  <c r="O68" i="1" s="1"/>
  <c r="M59" i="1"/>
  <c r="O59" i="1" s="1"/>
  <c r="J29" i="1"/>
  <c r="J30" i="1"/>
  <c r="L29" i="1" l="1"/>
  <c r="M29" i="1" s="1"/>
  <c r="O29" i="1" s="1"/>
  <c r="K29" i="1"/>
  <c r="K36" i="1"/>
  <c r="L30" i="1"/>
  <c r="M30" i="1" s="1"/>
  <c r="O30" i="1" s="1"/>
  <c r="K30" i="1"/>
  <c r="J38" i="1"/>
  <c r="J37" i="1"/>
  <c r="K59" i="1" s="1"/>
  <c r="K53" i="1" l="1"/>
  <c r="K57" i="1"/>
  <c r="K50" i="1"/>
  <c r="K68" i="1"/>
  <c r="L37" i="1"/>
  <c r="M37" i="1" s="1"/>
  <c r="O37" i="1" s="1"/>
  <c r="K37" i="1"/>
  <c r="K67" i="1"/>
  <c r="K47" i="1"/>
  <c r="K69" i="1"/>
  <c r="K38" i="1"/>
  <c r="L38" i="1"/>
  <c r="M38" i="1" s="1"/>
  <c r="O38" i="1" s="1"/>
  <c r="K46" i="1"/>
  <c r="K56" i="1"/>
  <c r="K72" i="1" l="1"/>
  <c r="K77" i="1" s="1"/>
  <c r="K76" i="1"/>
</calcChain>
</file>

<file path=xl/sharedStrings.xml><?xml version="1.0" encoding="utf-8"?>
<sst xmlns="http://schemas.openxmlformats.org/spreadsheetml/2006/main" count="71" uniqueCount="61">
  <si>
    <t>Legend</t>
  </si>
  <si>
    <t>Constant. Usually directly from task.</t>
  </si>
  <si>
    <r>
      <t xml:space="preserve">Provided formula. Do not change. </t>
    </r>
    <r>
      <rPr>
        <b/>
        <sz val="11"/>
        <color rgb="FF9C6500"/>
        <rFont val="Calibri"/>
        <family val="2"/>
        <scheme val="minor"/>
      </rPr>
      <t>DO NOT CUT OR MOVE CELLS!</t>
    </r>
  </si>
  <si>
    <t>Input cell. Input a formula or value here.</t>
  </si>
  <si>
    <t>Year</t>
  </si>
  <si>
    <t>Spot rate</t>
  </si>
  <si>
    <t>Solver cell. Easiest to solve the variable in this cell with a solver (solver not necessary).</t>
  </si>
  <si>
    <t>Investment Science Assignment 3</t>
  </si>
  <si>
    <t>Bond 1</t>
  </si>
  <si>
    <t>Bond 2</t>
  </si>
  <si>
    <t>Liability</t>
  </si>
  <si>
    <t>Present Value</t>
  </si>
  <si>
    <t xml:space="preserve">Discount Factor </t>
  </si>
  <si>
    <t>QM Duration Factor</t>
  </si>
  <si>
    <t>QM Duration</t>
  </si>
  <si>
    <t>a) Form a "portfolio" that uses only bond 2, of which present value is as 
close to the present value of the liability</t>
  </si>
  <si>
    <t>Bond Portfolio PV</t>
  </si>
  <si>
    <t>Bond Portfolio &amp; Liability Difference (Absolute Value)</t>
  </si>
  <si>
    <t>Number of Bond 2 (Integer)</t>
  </si>
  <si>
    <t>b) Consider the sensitivity of the portfolio with respect to a parallel shift in 
the spot rates, where all spot rates increase by 1 percentage point. Use duration to approximate the following:
1. The change in the present value of liabilities.
2. The change in the present value of the portfolio generated in a).</t>
  </si>
  <si>
    <t>Spot Rate Increase</t>
  </si>
  <si>
    <t>Change in PV of the Portfolio in a)</t>
  </si>
  <si>
    <t>Change in PV of Liabilities</t>
  </si>
  <si>
    <t>Difference in Changes (Absolute Value)</t>
  </si>
  <si>
    <t>c) Form an immunizing portfolio using bonds 1 and 2.</t>
  </si>
  <si>
    <t>Number of Bond 1 (Integer)</t>
  </si>
  <si>
    <t>Portfolio PV</t>
  </si>
  <si>
    <t>=</t>
  </si>
  <si>
    <t>Liabilities PV</t>
  </si>
  <si>
    <t>Portfolio QM Duration * PV</t>
  </si>
  <si>
    <t>Liabilities QM Duration * PV</t>
  </si>
  <si>
    <t>Number of Bond 1 (Decimal Number)</t>
  </si>
  <si>
    <t>Number of Bond 2 (Decimal Number)</t>
  </si>
  <si>
    <t>Note 1: Excel solver has problems when adding a INTEGER constraint to the number of bonds. Solve with decimal numbers and then round.</t>
  </si>
  <si>
    <t>Note 2: Excel solver requires an "Objective", even if this task does not have an explicit objective. Just set "Objective" = Max(Number Of Bond 1 (Decimal Number))</t>
  </si>
  <si>
    <t>d) Consider again the parallel shift in the spot rates, where all spot rates 
increase by 1 percentage point. Use duration to approximate the following:
1. The change in the present value of liabilities.
2. The change in the present value of the immunizing portfolio.
How large is the difference between these two values?</t>
  </si>
  <si>
    <t xml:space="preserve">Note: The QM Duration of the immunizing portfolio is the QM Duration of the liabilities, because they were matched in c). </t>
  </si>
  <si>
    <t>Actual Portfolio PV (Use Integer Values for Bonds)</t>
  </si>
  <si>
    <t>Change in PV of the Actual Immunizing Portfolio</t>
  </si>
  <si>
    <t>You could also recalculate it, but you will get a slightly different value. The difference is caused by rounding.</t>
  </si>
  <si>
    <t>FORMATTED HASH INPUT</t>
  </si>
  <si>
    <t>YOUR HASH</t>
  </si>
  <si>
    <t>CORRECT HASH</t>
  </si>
  <si>
    <t>IS YOUR INPUT PROBABLY CORRECT?</t>
  </si>
  <si>
    <t>Note: The hashes may match, even if the answer is incorrect.</t>
  </si>
  <si>
    <t>INPUT</t>
  </si>
  <si>
    <t>CHECKSUM TERM</t>
  </si>
  <si>
    <t>CHECKSUM</t>
  </si>
  <si>
    <t>CHECKSUM TARGET</t>
  </si>
  <si>
    <t>Is the task solved correctly?</t>
  </si>
  <si>
    <t>Number of incorrect hashes</t>
  </si>
  <si>
    <t>Checksum difference</t>
  </si>
  <si>
    <t>Verdict:</t>
  </si>
  <si>
    <t>1. Checksum difference = 0 AND number of incorrect hashes = 0    =&gt;    Extremely likely that the task has been correctly solved.</t>
  </si>
  <si>
    <t>3. Checksum difference = moderate (e.g. 10.0) AND number of incorrect hashes = a few    =&gt;    Unlikely that the task has been solved correctly.</t>
  </si>
  <si>
    <t>If you get zero incorrect hashes, but still a large checksum difference, and are not able to figure out what has gone wrong,</t>
  </si>
  <si>
    <t>then ask the course assistants. Note that hashes may be correct even if the answer is wrong (although this is quite unlikely).</t>
  </si>
  <si>
    <t>2. Checksum difference = very low (e.g. 0.01) AND number of incorrect hashes = a few    =&gt;    Very likely that the task has been correctly solved. Errors probably caused by numerical inaccuracies with Excel solver (or something similar).</t>
  </si>
  <si>
    <t>4. Checksum difference = high (e.g. 100.0) AND number of incorrect hashes = many    =&gt;    Extremely unlikely that the task has been solved correctly.</t>
  </si>
  <si>
    <t>The terms "very low", "moderate", "high", "a few" and "many" are subjective and may vary per assignment.</t>
  </si>
  <si>
    <t>Note: Round to closest integer.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</si>
</sst>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8" fillId="0" borderId="3" applyNumberFormat="0" applyFill="0" applyAlignment="0" applyProtection="0"/>
  </cellStyleXfs>
  <cellXfs count="17">
    <xf numFmtId="0" fontId="0" fillId="0" borderId="0" xfId="0"/>
    <xf numFmtId="0" fontId="1" fillId="0" borderId="1" xfId="1"/>
    <xf numFmtId="0" fontId="6" fillId="0" borderId="0" xfId="0" applyFont="1"/>
    <xf numFmtId="0" fontId="3" fillId="3" borderId="0" xfId="3"/>
    <xf numFmtId="0" fontId="4" fillId="4" borderId="0" xfId="4"/>
    <xf numFmtId="0" fontId="5" fillId="5" borderId="2" xfId="5"/>
    <xf numFmtId="0" fontId="2" fillId="2" borderId="0" xfId="2"/>
    <xf numFmtId="0" fontId="0" fillId="0" borderId="0" xfId="0" quotePrefix="1"/>
    <xf numFmtId="10" fontId="3" fillId="3" borderId="0" xfId="3" applyNumberFormat="1"/>
    <xf numFmtId="0" fontId="8" fillId="0" borderId="3" xfId="6"/>
    <xf numFmtId="0" fontId="8" fillId="0" borderId="3" xfId="6" applyAlignment="1">
      <alignment wrapText="1"/>
    </xf>
    <xf numFmtId="9" fontId="3" fillId="3" borderId="2" xfId="3" applyNumberFormat="1" applyBorder="1"/>
    <xf numFmtId="0" fontId="0" fillId="0" borderId="0" xfId="0" applyAlignment="1">
      <alignment horizontal="center"/>
    </xf>
    <xf numFmtId="9" fontId="3" fillId="3" borderId="0" xfId="3" applyNumberFormat="1"/>
    <xf numFmtId="0" fontId="6" fillId="0" borderId="4" xfId="0" applyFont="1" applyBorder="1"/>
    <xf numFmtId="0" fontId="0" fillId="0" borderId="4" xfId="0" applyBorder="1"/>
    <xf numFmtId="0" fontId="0" fillId="0" borderId="0" xfId="0" applyAlignment="1">
      <alignment horizontal="right"/>
    </xf>
  </cellXfs>
  <cellStyles count="7">
    <cellStyle name="Bad" xfId="3" builtinId="27"/>
    <cellStyle name="Good" xfId="2" builtinId="26"/>
    <cellStyle name="Heading 1" xfId="1" builtinId="16"/>
    <cellStyle name="Heading 2" xfId="6" builtinId="17"/>
    <cellStyle name="Input" xfId="5" builtinId="20"/>
    <cellStyle name="Neutral" xfId="4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348698</xdr:colOff>
      <xdr:row>6</xdr:row>
      <xdr:rowOff>148183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8913" y="447261"/>
          <a:ext cx="4479235" cy="918465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12</xdr:col>
      <xdr:colOff>165179</xdr:colOff>
      <xdr:row>5</xdr:row>
      <xdr:rowOff>168058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87370" y="447261"/>
          <a:ext cx="5374111" cy="74784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88"/>
  <sheetViews>
    <sheetView tabSelected="1" zoomScaleNormal="100" workbookViewId="0">
      <selection activeCell="C2" sqref="C2"/>
    </sheetView>
  </sheetViews>
  <sheetFormatPr defaultRowHeight="15" x14ac:dyDescent="0.25"/>
  <cols>
    <col min="2" max="2" width="77.85546875" bestFit="1" customWidth="1"/>
    <col min="3" max="3" width="49.7109375" bestFit="1" customWidth="1"/>
    <col min="4" max="4" width="17.28515625" bestFit="1" customWidth="1"/>
    <col min="5" max="5" width="26.140625" bestFit="1" customWidth="1"/>
    <col min="6" max="6" width="18.5703125" bestFit="1" customWidth="1"/>
    <col min="7" max="7" width="11.85546875" bestFit="1" customWidth="1"/>
    <col min="8" max="8" width="16.28515625" bestFit="1" customWidth="1"/>
    <col min="9" max="9" width="12" bestFit="1" customWidth="1"/>
    <col min="10" max="10" width="25.7109375" customWidth="1"/>
    <col min="11" max="11" width="16.5703125" bestFit="1" customWidth="1"/>
    <col min="12" max="12" width="23.7109375" bestFit="1" customWidth="1"/>
    <col min="13" max="13" width="11.42578125" bestFit="1" customWidth="1"/>
    <col min="14" max="14" width="14.42578125" bestFit="1" customWidth="1"/>
    <col min="15" max="15" width="34.140625" bestFit="1" customWidth="1"/>
    <col min="16" max="16" width="56" bestFit="1" customWidth="1"/>
    <col min="17" max="17" width="34.140625" bestFit="1" customWidth="1"/>
  </cols>
  <sheetData>
    <row r="2" spans="2:16" ht="20.25" thickBot="1" x14ac:dyDescent="0.35">
      <c r="B2" s="1" t="s">
        <v>7</v>
      </c>
    </row>
    <row r="3" spans="2:16" ht="15.75" thickTop="1" x14ac:dyDescent="0.25"/>
    <row r="4" spans="2:16" x14ac:dyDescent="0.25">
      <c r="B4" s="2" t="s">
        <v>0</v>
      </c>
    </row>
    <row r="5" spans="2:16" x14ac:dyDescent="0.25">
      <c r="B5" s="3" t="s">
        <v>1</v>
      </c>
    </row>
    <row r="6" spans="2:16" x14ac:dyDescent="0.25">
      <c r="B6" s="4" t="s">
        <v>2</v>
      </c>
    </row>
    <row r="7" spans="2:16" x14ac:dyDescent="0.25">
      <c r="B7" s="5" t="s">
        <v>3</v>
      </c>
    </row>
    <row r="8" spans="2:16" x14ac:dyDescent="0.25">
      <c r="B8" s="6" t="s">
        <v>6</v>
      </c>
    </row>
    <row r="10" spans="2:16" x14ac:dyDescent="0.25">
      <c r="C10" t="s">
        <v>4</v>
      </c>
      <c r="D10" t="s">
        <v>5</v>
      </c>
      <c r="E10" t="s">
        <v>12</v>
      </c>
      <c r="F10" t="s">
        <v>13</v>
      </c>
      <c r="J10" s="14" t="s">
        <v>45</v>
      </c>
      <c r="K10" s="2" t="s">
        <v>46</v>
      </c>
      <c r="L10" s="2" t="s">
        <v>40</v>
      </c>
      <c r="M10" s="2" t="s">
        <v>41</v>
      </c>
      <c r="N10" s="2" t="s">
        <v>42</v>
      </c>
      <c r="O10" s="2" t="s">
        <v>43</v>
      </c>
      <c r="P10" t="s">
        <v>44</v>
      </c>
    </row>
    <row r="11" spans="2:16" x14ac:dyDescent="0.25">
      <c r="C11">
        <v>1</v>
      </c>
      <c r="D11" s="8"/>
      <c r="E11" s="5"/>
      <c r="F11" s="5"/>
      <c r="J11" s="15">
        <f>E11</f>
        <v>0</v>
      </c>
      <c r="K11">
        <f>(1 + ABS(J11))*1.01^COUNT($J$11:J11)</f>
        <v>1.01</v>
      </c>
      <c r="L11" s="16" t="str">
        <f>LEFT(SUBSTITUTE(J11, ",", "."), 8)</f>
        <v>0</v>
      </c>
      <c r="M11">
        <f>MOD(MOD(MOD(MOD(MOD(IF(LEN(L11)&gt;=1,CODE(MID(L11,1,1))+10,31),1009)*IF(LEN(L11)&gt;=3,CODE(MID(L11,3,1))+10,41),1009)*IF(LEN(L11)&gt;=5,CODE(MID(L11,5,1))+10,59),1009)*IF(LEN(L11)&gt;=7,CODE(MID(L11,7,1))+10,26),1009)*IF(LEN(L11)&gt;=9,CODE(MID(L11,9,1))+10,53),1009)</f>
        <v>657</v>
      </c>
      <c r="N11">
        <v>819</v>
      </c>
      <c r="O11" t="b">
        <f>N11=M11</f>
        <v>0</v>
      </c>
    </row>
    <row r="12" spans="2:16" x14ac:dyDescent="0.25">
      <c r="C12">
        <v>2</v>
      </c>
      <c r="D12" s="8"/>
      <c r="E12" s="5"/>
      <c r="F12" s="5"/>
      <c r="J12" s="15">
        <f>F12</f>
        <v>0</v>
      </c>
      <c r="K12">
        <f>(1 + ABS(J12))*1.01^COUNT($J$11:J12)</f>
        <v>1.0201</v>
      </c>
      <c r="L12" s="16" t="str">
        <f t="shared" ref="L12:L15" si="0">LEFT(SUBSTITUTE(J12, ",", "."), 8)</f>
        <v>0</v>
      </c>
      <c r="M12">
        <f t="shared" ref="M12:M69" si="1">MOD(MOD(MOD(MOD(MOD(IF(LEN(L12)&gt;=1,CODE(MID(L12,1,1))+10,31),1009)*IF(LEN(L12)&gt;=3,CODE(MID(L12,3,1))+10,41),1009)*IF(LEN(L12)&gt;=5,CODE(MID(L12,5,1))+10,59),1009)*IF(LEN(L12)&gt;=7,CODE(MID(L12,7,1))+10,26),1009)*IF(LEN(L12)&gt;=9,CODE(MID(L12,9,1))+10,53),1009)</f>
        <v>657</v>
      </c>
      <c r="N12">
        <v>475</v>
      </c>
      <c r="O12" t="b">
        <f t="shared" ref="O12:O69" si="2">N12=M12</f>
        <v>0</v>
      </c>
    </row>
    <row r="13" spans="2:16" x14ac:dyDescent="0.25">
      <c r="C13">
        <v>3</v>
      </c>
      <c r="D13" s="8"/>
      <c r="E13" s="5"/>
      <c r="F13" s="5"/>
      <c r="J13" s="15">
        <f>E13</f>
        <v>0</v>
      </c>
      <c r="K13">
        <f>(1 + ABS(J13))*1.01^COUNT($J$11:J13)</f>
        <v>1.0303009999999999</v>
      </c>
      <c r="L13" s="16" t="str">
        <f t="shared" si="0"/>
        <v>0</v>
      </c>
      <c r="M13">
        <f t="shared" si="1"/>
        <v>657</v>
      </c>
      <c r="N13">
        <v>163</v>
      </c>
      <c r="O13" t="b">
        <f t="shared" si="2"/>
        <v>0</v>
      </c>
    </row>
    <row r="14" spans="2:16" x14ac:dyDescent="0.25">
      <c r="C14">
        <v>4</v>
      </c>
      <c r="D14" s="8"/>
      <c r="E14" s="5"/>
      <c r="F14" s="5"/>
      <c r="J14" s="15">
        <f>F14</f>
        <v>0</v>
      </c>
      <c r="K14">
        <f>(1 + ABS(J14))*1.01^COUNT($J$11:J14)</f>
        <v>1.04060401</v>
      </c>
      <c r="L14" s="16" t="str">
        <f t="shared" si="0"/>
        <v>0</v>
      </c>
      <c r="M14">
        <f t="shared" si="1"/>
        <v>657</v>
      </c>
      <c r="N14">
        <v>279</v>
      </c>
      <c r="O14" t="b">
        <f t="shared" si="2"/>
        <v>0</v>
      </c>
    </row>
    <row r="15" spans="2:16" x14ac:dyDescent="0.25">
      <c r="C15">
        <v>5</v>
      </c>
      <c r="D15" s="8"/>
      <c r="E15" s="5"/>
      <c r="F15" s="5"/>
      <c r="J15" s="15">
        <f>E15</f>
        <v>0</v>
      </c>
      <c r="K15">
        <f>(1 + ABS(J15))*1.01^COUNT($J$11:J15)</f>
        <v>1.0510100500999999</v>
      </c>
      <c r="L15" s="16" t="str">
        <f t="shared" si="0"/>
        <v>0</v>
      </c>
      <c r="M15">
        <f t="shared" si="1"/>
        <v>657</v>
      </c>
      <c r="N15">
        <v>133</v>
      </c>
      <c r="O15" t="b">
        <f t="shared" si="2"/>
        <v>0</v>
      </c>
    </row>
    <row r="16" spans="2:16" x14ac:dyDescent="0.25">
      <c r="J16" s="15"/>
      <c r="L16" s="16" t="str">
        <f t="shared" ref="L16:L69" si="3">LEFT(SUBSTITUTE(J16, ",", "."), 8)</f>
        <v/>
      </c>
    </row>
    <row r="17" spans="2:15" x14ac:dyDescent="0.25">
      <c r="C17" t="s">
        <v>4</v>
      </c>
      <c r="D17" t="s">
        <v>8</v>
      </c>
      <c r="E17" t="s">
        <v>9</v>
      </c>
      <c r="F17" t="s">
        <v>10</v>
      </c>
      <c r="J17" s="15"/>
      <c r="L17" s="16" t="str">
        <f t="shared" si="3"/>
        <v/>
      </c>
    </row>
    <row r="18" spans="2:15" x14ac:dyDescent="0.25">
      <c r="C18">
        <v>1</v>
      </c>
      <c r="D18" s="3"/>
      <c r="E18" s="3"/>
      <c r="F18" s="3"/>
      <c r="J18" s="15">
        <f>D22</f>
        <v>0</v>
      </c>
      <c r="K18">
        <f>(1 + ABS(J18))*1.01^COUNT($J$11:J18)</f>
        <v>1.0615201506010001</v>
      </c>
      <c r="L18" s="16" t="str">
        <f>LEFT(SUBSTITUTE(J18, ",", "."), 8)</f>
        <v>0</v>
      </c>
      <c r="M18">
        <f t="shared" si="1"/>
        <v>657</v>
      </c>
      <c r="N18">
        <v>825</v>
      </c>
      <c r="O18" t="b">
        <f t="shared" si="2"/>
        <v>0</v>
      </c>
    </row>
    <row r="19" spans="2:15" x14ac:dyDescent="0.25">
      <c r="C19">
        <v>2</v>
      </c>
      <c r="D19" s="3"/>
      <c r="E19" s="3"/>
      <c r="F19" s="3"/>
      <c r="J19" s="15">
        <f>D23</f>
        <v>0</v>
      </c>
      <c r="K19">
        <f>(1 + ABS(J19))*1.01^COUNT($J$11:J19)</f>
        <v>1.0721353521070098</v>
      </c>
      <c r="L19" s="16" t="str">
        <f t="shared" ref="L19:L23" si="4">LEFT(SUBSTITUTE(J19, ",", "."), 8)</f>
        <v>0</v>
      </c>
      <c r="M19">
        <f t="shared" si="1"/>
        <v>657</v>
      </c>
      <c r="N19">
        <v>659</v>
      </c>
      <c r="O19" t="b">
        <f t="shared" si="2"/>
        <v>0</v>
      </c>
    </row>
    <row r="20" spans="2:15" x14ac:dyDescent="0.25">
      <c r="C20">
        <v>3</v>
      </c>
      <c r="D20" s="3"/>
      <c r="E20" s="3"/>
      <c r="F20" s="3"/>
      <c r="J20" s="15">
        <f>E22</f>
        <v>0</v>
      </c>
      <c r="K20">
        <f>(1 + ABS(J20))*1.01^COUNT($J$11:J20)</f>
        <v>1.0828567056280802</v>
      </c>
      <c r="L20" s="16" t="str">
        <f t="shared" si="4"/>
        <v>0</v>
      </c>
      <c r="M20">
        <f t="shared" si="1"/>
        <v>657</v>
      </c>
      <c r="N20">
        <v>238</v>
      </c>
      <c r="O20" t="b">
        <f t="shared" si="2"/>
        <v>0</v>
      </c>
    </row>
    <row r="21" spans="2:15" x14ac:dyDescent="0.25">
      <c r="C21">
        <v>4</v>
      </c>
      <c r="D21" s="3"/>
      <c r="E21" s="3"/>
      <c r="F21" s="3"/>
      <c r="J21" s="15">
        <f>E23</f>
        <v>0</v>
      </c>
      <c r="K21">
        <f>(1 + ABS(J21))*1.01^COUNT($J$11:J21)</f>
        <v>1.0936852726843611</v>
      </c>
      <c r="L21" s="16" t="str">
        <f t="shared" si="4"/>
        <v>0</v>
      </c>
      <c r="M21">
        <f t="shared" si="1"/>
        <v>657</v>
      </c>
      <c r="N21">
        <v>779</v>
      </c>
      <c r="O21" t="b">
        <f t="shared" si="2"/>
        <v>0</v>
      </c>
    </row>
    <row r="22" spans="2:15" x14ac:dyDescent="0.25">
      <c r="C22" t="s">
        <v>11</v>
      </c>
      <c r="D22" s="5"/>
      <c r="E22" s="5"/>
      <c r="F22" s="5"/>
      <c r="J22" s="15">
        <f>F22</f>
        <v>0</v>
      </c>
      <c r="K22">
        <f>(1 + ABS(J22))*1.01^COUNT($J$11:J22)</f>
        <v>1.1046221254112047</v>
      </c>
      <c r="L22" s="16" t="str">
        <f t="shared" si="4"/>
        <v>0</v>
      </c>
      <c r="M22">
        <f t="shared" si="1"/>
        <v>657</v>
      </c>
      <c r="N22">
        <v>889</v>
      </c>
      <c r="O22" t="b">
        <f t="shared" si="2"/>
        <v>0</v>
      </c>
    </row>
    <row r="23" spans="2:15" x14ac:dyDescent="0.25">
      <c r="C23" t="s">
        <v>14</v>
      </c>
      <c r="D23" s="5"/>
      <c r="E23" s="5"/>
      <c r="F23" s="5"/>
      <c r="J23" s="15">
        <f>F23</f>
        <v>0</v>
      </c>
      <c r="K23">
        <f>(1 + ABS(J23))*1.01^COUNT($J$11:J23)</f>
        <v>1.1156683466653166</v>
      </c>
      <c r="L23" s="16" t="str">
        <f t="shared" si="4"/>
        <v>0</v>
      </c>
      <c r="M23">
        <f t="shared" si="1"/>
        <v>657</v>
      </c>
      <c r="N23">
        <v>540</v>
      </c>
      <c r="O23" t="b">
        <f t="shared" si="2"/>
        <v>0</v>
      </c>
    </row>
    <row r="24" spans="2:15" x14ac:dyDescent="0.25">
      <c r="J24" s="15"/>
      <c r="L24" s="16" t="str">
        <f t="shared" si="3"/>
        <v/>
      </c>
    </row>
    <row r="25" spans="2:15" x14ac:dyDescent="0.25">
      <c r="J25" s="15"/>
      <c r="L25" s="16" t="str">
        <f t="shared" si="3"/>
        <v/>
      </c>
    </row>
    <row r="26" spans="2:15" ht="35.25" thickBot="1" x14ac:dyDescent="0.35">
      <c r="B26" s="10" t="s">
        <v>15</v>
      </c>
      <c r="J26" s="15"/>
      <c r="L26" s="16" t="str">
        <f t="shared" si="3"/>
        <v/>
      </c>
    </row>
    <row r="27" spans="2:15" ht="15.75" thickTop="1" x14ac:dyDescent="0.25">
      <c r="J27" s="15"/>
      <c r="L27" s="16" t="str">
        <f t="shared" si="3"/>
        <v/>
      </c>
    </row>
    <row r="28" spans="2:15" x14ac:dyDescent="0.25">
      <c r="C28" t="s">
        <v>18</v>
      </c>
      <c r="D28" s="5"/>
      <c r="E28" t="s">
        <v>60</v>
      </c>
      <c r="J28" s="15">
        <f>D28</f>
        <v>0</v>
      </c>
      <c r="K28">
        <f>(1 + ABS(J28))*1.01^COUNT($J$11:J28)</f>
        <v>1.1268250301319698</v>
      </c>
      <c r="L28" s="16" t="str">
        <f>LEFT(SUBSTITUTE(J28, ",", "."), 8)</f>
        <v>0</v>
      </c>
      <c r="M28">
        <f t="shared" si="1"/>
        <v>657</v>
      </c>
      <c r="N28">
        <v>847</v>
      </c>
      <c r="O28" t="b">
        <f t="shared" si="2"/>
        <v>0</v>
      </c>
    </row>
    <row r="29" spans="2:15" x14ac:dyDescent="0.25">
      <c r="C29" t="s">
        <v>16</v>
      </c>
      <c r="D29" s="5"/>
      <c r="J29" s="15">
        <f t="shared" ref="J29:J30" si="5">D29</f>
        <v>0</v>
      </c>
      <c r="K29">
        <f>(1 + ABS(J29))*1.01^COUNT($J$11:J29)</f>
        <v>1.1380932804332895</v>
      </c>
      <c r="L29" s="16" t="str">
        <f>LEFT(SUBSTITUTE(J29, ",", "."), 8)</f>
        <v>0</v>
      </c>
      <c r="M29">
        <f t="shared" si="1"/>
        <v>657</v>
      </c>
      <c r="N29">
        <v>693</v>
      </c>
      <c r="O29" t="b">
        <f t="shared" si="2"/>
        <v>0</v>
      </c>
    </row>
    <row r="30" spans="2:15" x14ac:dyDescent="0.25">
      <c r="C30" t="s">
        <v>17</v>
      </c>
      <c r="D30" s="5"/>
      <c r="J30" s="15">
        <f t="shared" si="5"/>
        <v>0</v>
      </c>
      <c r="K30">
        <f>(1 + ABS(J30))*1.01^COUNT($J$11:J30)</f>
        <v>1.1494742132376226</v>
      </c>
      <c r="L30" s="16" t="str">
        <f>LEFT(SUBSTITUTE(J30, ",", "."), 8)</f>
        <v>0</v>
      </c>
      <c r="M30">
        <f t="shared" si="1"/>
        <v>657</v>
      </c>
      <c r="N30">
        <v>192</v>
      </c>
      <c r="O30" t="b">
        <f t="shared" si="2"/>
        <v>0</v>
      </c>
    </row>
    <row r="31" spans="2:15" x14ac:dyDescent="0.25">
      <c r="J31" s="15"/>
      <c r="L31" s="16" t="str">
        <f t="shared" si="3"/>
        <v/>
      </c>
    </row>
    <row r="32" spans="2:15" x14ac:dyDescent="0.25">
      <c r="J32" s="15"/>
      <c r="L32" s="16" t="str">
        <f t="shared" si="3"/>
        <v/>
      </c>
    </row>
    <row r="33" spans="2:15" ht="104.25" thickBot="1" x14ac:dyDescent="0.35">
      <c r="B33" s="10" t="s">
        <v>19</v>
      </c>
      <c r="J33" s="15"/>
      <c r="L33" s="16" t="str">
        <f t="shared" si="3"/>
        <v/>
      </c>
    </row>
    <row r="34" spans="2:15" ht="15.75" thickTop="1" x14ac:dyDescent="0.25">
      <c r="J34" s="15"/>
      <c r="L34" s="16" t="str">
        <f t="shared" si="3"/>
        <v/>
      </c>
    </row>
    <row r="35" spans="2:15" x14ac:dyDescent="0.25">
      <c r="C35" t="s">
        <v>20</v>
      </c>
      <c r="D35" s="11"/>
      <c r="J35" s="15"/>
      <c r="L35" s="16" t="str">
        <f t="shared" si="3"/>
        <v/>
      </c>
    </row>
    <row r="36" spans="2:15" x14ac:dyDescent="0.25">
      <c r="C36" t="s">
        <v>22</v>
      </c>
      <c r="D36" s="5"/>
      <c r="J36" s="15">
        <f>D36</f>
        <v>0</v>
      </c>
      <c r="K36">
        <f>(1 + ABS(J36))*1.01^COUNT($J$11:J36)</f>
        <v>1.1609689553699984</v>
      </c>
      <c r="L36" s="16" t="str">
        <f>LEFT(SUBSTITUTE(J36, ",", "."), 8)</f>
        <v>0</v>
      </c>
      <c r="M36">
        <f t="shared" si="1"/>
        <v>657</v>
      </c>
      <c r="N36">
        <v>114</v>
      </c>
      <c r="O36" t="b">
        <f t="shared" si="2"/>
        <v>0</v>
      </c>
    </row>
    <row r="37" spans="2:15" x14ac:dyDescent="0.25">
      <c r="C37" t="s">
        <v>21</v>
      </c>
      <c r="D37" s="5"/>
      <c r="J37" s="15">
        <f t="shared" ref="J37:J38" si="6">D37</f>
        <v>0</v>
      </c>
      <c r="K37">
        <f>(1 + ABS(J37))*1.01^COUNT($J$11:J37)</f>
        <v>1.1725786449236988</v>
      </c>
      <c r="L37" s="16" t="str">
        <f t="shared" ref="L37:L38" si="7">LEFT(SUBSTITUTE(J37, ",", "."), 8)</f>
        <v>0</v>
      </c>
      <c r="M37">
        <f t="shared" si="1"/>
        <v>657</v>
      </c>
      <c r="N37">
        <v>41</v>
      </c>
      <c r="O37" t="b">
        <f t="shared" si="2"/>
        <v>0</v>
      </c>
    </row>
    <row r="38" spans="2:15" x14ac:dyDescent="0.25">
      <c r="C38" t="s">
        <v>23</v>
      </c>
      <c r="D38" s="5"/>
      <c r="J38" s="15">
        <f t="shared" si="6"/>
        <v>0</v>
      </c>
      <c r="K38">
        <f>(1 + ABS(J38))*1.01^COUNT($J$11:J38)</f>
        <v>1.1843044313729358</v>
      </c>
      <c r="L38" s="16" t="str">
        <f t="shared" si="7"/>
        <v>0</v>
      </c>
      <c r="M38">
        <f t="shared" si="1"/>
        <v>657</v>
      </c>
      <c r="N38">
        <v>413</v>
      </c>
      <c r="O38" t="b">
        <f t="shared" si="2"/>
        <v>0</v>
      </c>
    </row>
    <row r="39" spans="2:15" x14ac:dyDescent="0.25">
      <c r="J39" s="15"/>
      <c r="L39" s="16" t="str">
        <f t="shared" si="3"/>
        <v/>
      </c>
    </row>
    <row r="40" spans="2:15" x14ac:dyDescent="0.25">
      <c r="J40" s="15"/>
      <c r="L40" s="16" t="str">
        <f t="shared" si="3"/>
        <v/>
      </c>
    </row>
    <row r="41" spans="2:15" ht="18" thickBot="1" x14ac:dyDescent="0.35">
      <c r="B41" s="9" t="s">
        <v>24</v>
      </c>
      <c r="J41" s="15"/>
      <c r="L41" s="16" t="str">
        <f t="shared" si="3"/>
        <v/>
      </c>
    </row>
    <row r="42" spans="2:15" ht="15.75" thickTop="1" x14ac:dyDescent="0.25">
      <c r="J42" s="15"/>
      <c r="L42" s="16" t="str">
        <f t="shared" si="3"/>
        <v/>
      </c>
    </row>
    <row r="43" spans="2:15" x14ac:dyDescent="0.25">
      <c r="C43" t="s">
        <v>33</v>
      </c>
      <c r="J43" s="15"/>
      <c r="L43" s="16" t="str">
        <f t="shared" si="3"/>
        <v/>
      </c>
    </row>
    <row r="44" spans="2:15" x14ac:dyDescent="0.25">
      <c r="C44" t="s">
        <v>34</v>
      </c>
      <c r="J44" s="15"/>
      <c r="L44" s="16" t="str">
        <f t="shared" si="3"/>
        <v/>
      </c>
    </row>
    <row r="45" spans="2:15" x14ac:dyDescent="0.25">
      <c r="J45" s="15"/>
      <c r="L45" s="16" t="str">
        <f t="shared" si="3"/>
        <v/>
      </c>
    </row>
    <row r="46" spans="2:15" x14ac:dyDescent="0.25">
      <c r="C46" t="s">
        <v>31</v>
      </c>
      <c r="D46" s="6"/>
      <c r="J46" s="15">
        <f>D46</f>
        <v>0</v>
      </c>
      <c r="K46">
        <f>(1 + ABS(J46))*1.01^COUNT($J$11:J46)</f>
        <v>1.1961474756866652</v>
      </c>
      <c r="L46" s="16" t="str">
        <f t="shared" si="3"/>
        <v>0</v>
      </c>
      <c r="M46">
        <f t="shared" si="1"/>
        <v>657</v>
      </c>
      <c r="N46">
        <v>706</v>
      </c>
      <c r="O46" t="b">
        <f t="shared" si="2"/>
        <v>0</v>
      </c>
    </row>
    <row r="47" spans="2:15" x14ac:dyDescent="0.25">
      <c r="C47" t="s">
        <v>32</v>
      </c>
      <c r="D47" s="6"/>
      <c r="J47" s="15">
        <f>D47</f>
        <v>0</v>
      </c>
      <c r="K47">
        <f>(1 + ABS(J47))*1.01^COUNT($J$11:J47)</f>
        <v>1.2081089504435316</v>
      </c>
      <c r="L47" s="16" t="str">
        <f t="shared" si="3"/>
        <v>0</v>
      </c>
      <c r="M47">
        <f t="shared" si="1"/>
        <v>657</v>
      </c>
      <c r="N47">
        <v>34</v>
      </c>
      <c r="O47" t="b">
        <f t="shared" si="2"/>
        <v>0</v>
      </c>
    </row>
    <row r="48" spans="2:15" x14ac:dyDescent="0.25">
      <c r="J48" s="15"/>
      <c r="L48" s="16" t="str">
        <f t="shared" si="3"/>
        <v/>
      </c>
    </row>
    <row r="49" spans="2:15" x14ac:dyDescent="0.25">
      <c r="C49" t="s">
        <v>26</v>
      </c>
      <c r="D49" s="12" t="s">
        <v>27</v>
      </c>
      <c r="E49" t="s">
        <v>28</v>
      </c>
      <c r="J49" s="15"/>
      <c r="L49" s="16" t="str">
        <f t="shared" si="3"/>
        <v/>
      </c>
    </row>
    <row r="50" spans="2:15" x14ac:dyDescent="0.25">
      <c r="C50" s="5"/>
      <c r="D50" s="12" t="s">
        <v>27</v>
      </c>
      <c r="E50" s="5"/>
      <c r="J50" s="15">
        <f>C50</f>
        <v>0</v>
      </c>
      <c r="K50">
        <f>(1 + ABS(J50))*1.01^COUNT($J$11:J50)</f>
        <v>1.220190039947967</v>
      </c>
      <c r="L50" s="16" t="str">
        <f t="shared" si="3"/>
        <v>0</v>
      </c>
      <c r="M50">
        <f t="shared" si="1"/>
        <v>657</v>
      </c>
      <c r="N50">
        <v>889</v>
      </c>
      <c r="O50" t="b">
        <f t="shared" si="2"/>
        <v>0</v>
      </c>
    </row>
    <row r="51" spans="2:15" x14ac:dyDescent="0.25">
      <c r="J51" s="15"/>
      <c r="L51" s="16" t="str">
        <f t="shared" si="3"/>
        <v/>
      </c>
    </row>
    <row r="52" spans="2:15" x14ac:dyDescent="0.25">
      <c r="C52" t="s">
        <v>29</v>
      </c>
      <c r="D52" s="12" t="s">
        <v>27</v>
      </c>
      <c r="E52" t="s">
        <v>30</v>
      </c>
      <c r="J52" s="15"/>
      <c r="L52" s="16" t="str">
        <f t="shared" si="3"/>
        <v/>
      </c>
    </row>
    <row r="53" spans="2:15" x14ac:dyDescent="0.25">
      <c r="C53" s="5"/>
      <c r="D53" s="12" t="s">
        <v>27</v>
      </c>
      <c r="E53" s="5"/>
      <c r="J53" s="15">
        <f>C53</f>
        <v>0</v>
      </c>
      <c r="K53">
        <f>(1 + ABS(J53))*1.01^COUNT($J$11:J53)</f>
        <v>1.2323919403474466</v>
      </c>
      <c r="L53" s="16" t="str">
        <f t="shared" si="3"/>
        <v>0</v>
      </c>
      <c r="M53">
        <f t="shared" si="1"/>
        <v>657</v>
      </c>
      <c r="N53">
        <v>498</v>
      </c>
      <c r="O53" t="b">
        <f t="shared" si="2"/>
        <v>0</v>
      </c>
    </row>
    <row r="54" spans="2:15" x14ac:dyDescent="0.25">
      <c r="D54" s="7"/>
      <c r="J54" s="15"/>
      <c r="L54" s="16" t="str">
        <f t="shared" si="3"/>
        <v/>
      </c>
    </row>
    <row r="55" spans="2:15" x14ac:dyDescent="0.25">
      <c r="J55" s="15"/>
      <c r="L55" s="16" t="str">
        <f t="shared" si="3"/>
        <v/>
      </c>
    </row>
    <row r="56" spans="2:15" x14ac:dyDescent="0.25">
      <c r="C56" t="s">
        <v>25</v>
      </c>
      <c r="D56" s="5"/>
      <c r="E56" t="s">
        <v>60</v>
      </c>
      <c r="J56" s="15">
        <f>D56</f>
        <v>0</v>
      </c>
      <c r="K56">
        <f>(1 + ABS(J56))*1.01^COUNT($J$11:J56)</f>
        <v>1.2447158597509214</v>
      </c>
      <c r="L56" s="16" t="str">
        <f t="shared" si="3"/>
        <v>0</v>
      </c>
      <c r="M56">
        <f t="shared" si="1"/>
        <v>657</v>
      </c>
      <c r="N56">
        <v>975</v>
      </c>
      <c r="O56" t="b">
        <f t="shared" si="2"/>
        <v>0</v>
      </c>
    </row>
    <row r="57" spans="2:15" x14ac:dyDescent="0.25">
      <c r="C57" t="s">
        <v>18</v>
      </c>
      <c r="D57" s="5"/>
      <c r="E57" t="s">
        <v>60</v>
      </c>
      <c r="J57" s="15">
        <f>D57</f>
        <v>0</v>
      </c>
      <c r="K57">
        <f>(1 + ABS(J57))*1.01^COUNT($J$11:J57)</f>
        <v>1.2571630183484304</v>
      </c>
      <c r="L57" s="16" t="str">
        <f t="shared" si="3"/>
        <v>0</v>
      </c>
      <c r="M57">
        <f t="shared" si="1"/>
        <v>657</v>
      </c>
      <c r="N57">
        <v>308</v>
      </c>
      <c r="O57" t="b">
        <f t="shared" si="2"/>
        <v>0</v>
      </c>
    </row>
    <row r="58" spans="2:15" x14ac:dyDescent="0.25">
      <c r="J58" s="15"/>
      <c r="L58" s="16" t="str">
        <f t="shared" si="3"/>
        <v/>
      </c>
    </row>
    <row r="59" spans="2:15" x14ac:dyDescent="0.25">
      <c r="C59" t="s">
        <v>37</v>
      </c>
      <c r="D59" s="5"/>
      <c r="J59" s="15">
        <f>D59</f>
        <v>0</v>
      </c>
      <c r="K59">
        <f>(1 + ABS(J59))*1.01^COUNT($J$11:J59)</f>
        <v>1.269734648531915</v>
      </c>
      <c r="L59" s="16" t="str">
        <f t="shared" si="3"/>
        <v>0</v>
      </c>
      <c r="M59">
        <f t="shared" si="1"/>
        <v>657</v>
      </c>
      <c r="N59">
        <v>76</v>
      </c>
      <c r="O59" t="b">
        <f t="shared" si="2"/>
        <v>0</v>
      </c>
    </row>
    <row r="60" spans="2:15" x14ac:dyDescent="0.25">
      <c r="J60" s="15"/>
      <c r="L60" s="16"/>
    </row>
    <row r="61" spans="2:15" ht="121.5" thickBot="1" x14ac:dyDescent="0.35">
      <c r="B61" s="10" t="s">
        <v>35</v>
      </c>
      <c r="J61" s="15"/>
      <c r="L61" s="16"/>
    </row>
    <row r="62" spans="2:15" ht="15.75" thickTop="1" x14ac:dyDescent="0.25">
      <c r="J62" s="15"/>
      <c r="L62" s="16"/>
    </row>
    <row r="63" spans="2:15" x14ac:dyDescent="0.25">
      <c r="C63" t="s">
        <v>36</v>
      </c>
      <c r="J63" s="15"/>
      <c r="L63" s="16"/>
    </row>
    <row r="64" spans="2:15" x14ac:dyDescent="0.25">
      <c r="C64" t="s">
        <v>39</v>
      </c>
      <c r="J64" s="15"/>
      <c r="L64" s="16"/>
    </row>
    <row r="65" spans="3:15" x14ac:dyDescent="0.25">
      <c r="J65" s="15"/>
      <c r="L65" s="16"/>
    </row>
    <row r="66" spans="3:15" x14ac:dyDescent="0.25">
      <c r="C66" t="s">
        <v>20</v>
      </c>
      <c r="D66" s="13"/>
      <c r="J66" s="15"/>
      <c r="L66" s="16"/>
    </row>
    <row r="67" spans="3:15" x14ac:dyDescent="0.25">
      <c r="C67" t="s">
        <v>22</v>
      </c>
      <c r="D67" s="5"/>
      <c r="J67" s="15">
        <f>D67</f>
        <v>0</v>
      </c>
      <c r="K67">
        <f>(1 + ABS(J67))*1.01^COUNT($J$11:J67)</f>
        <v>1.2824319950172343</v>
      </c>
      <c r="L67" s="16" t="str">
        <f t="shared" si="3"/>
        <v>0</v>
      </c>
      <c r="M67">
        <f t="shared" si="1"/>
        <v>657</v>
      </c>
      <c r="N67">
        <v>114</v>
      </c>
      <c r="O67" t="b">
        <f t="shared" si="2"/>
        <v>0</v>
      </c>
    </row>
    <row r="68" spans="3:15" x14ac:dyDescent="0.25">
      <c r="C68" t="s">
        <v>38</v>
      </c>
      <c r="D68" s="5"/>
      <c r="J68" s="15">
        <f t="shared" ref="J68:J69" si="8">D68</f>
        <v>0</v>
      </c>
      <c r="K68">
        <f>(1 + ABS(J68))*1.01^COUNT($J$11:J68)</f>
        <v>1.2952563149674066</v>
      </c>
      <c r="L68" s="16" t="str">
        <f t="shared" si="3"/>
        <v>0</v>
      </c>
      <c r="M68">
        <f t="shared" si="1"/>
        <v>657</v>
      </c>
      <c r="N68">
        <v>279</v>
      </c>
      <c r="O68" t="b">
        <f t="shared" si="2"/>
        <v>0</v>
      </c>
    </row>
    <row r="69" spans="3:15" x14ac:dyDescent="0.25">
      <c r="C69" t="s">
        <v>23</v>
      </c>
      <c r="D69" s="5"/>
      <c r="J69" s="15">
        <f t="shared" si="8"/>
        <v>0</v>
      </c>
      <c r="K69">
        <f>(1 + ABS(J69))*1.01^COUNT($J$11:J69)</f>
        <v>1.3082088781170802</v>
      </c>
      <c r="L69" s="16" t="str">
        <f t="shared" si="3"/>
        <v>0</v>
      </c>
      <c r="M69">
        <f t="shared" si="1"/>
        <v>657</v>
      </c>
      <c r="N69">
        <v>828</v>
      </c>
      <c r="O69" t="b">
        <f t="shared" si="2"/>
        <v>0</v>
      </c>
    </row>
    <row r="72" spans="3:15" x14ac:dyDescent="0.25">
      <c r="J72" s="2" t="s">
        <v>47</v>
      </c>
      <c r="K72">
        <f>SUM(K11:K69)</f>
        <v>31.129096689825086</v>
      </c>
    </row>
    <row r="73" spans="3:15" x14ac:dyDescent="0.25">
      <c r="J73" s="2" t="s">
        <v>48</v>
      </c>
      <c r="K73">
        <v>1615898.6764897187</v>
      </c>
    </row>
    <row r="74" spans="3:15" x14ac:dyDescent="0.25">
      <c r="J74" s="2"/>
    </row>
    <row r="75" spans="3:15" x14ac:dyDescent="0.25">
      <c r="J75" s="2" t="s">
        <v>49</v>
      </c>
    </row>
    <row r="76" spans="3:15" x14ac:dyDescent="0.25">
      <c r="J76" t="s">
        <v>50</v>
      </c>
      <c r="K76">
        <f>COUNTIF(O11:O69, FALSE)</f>
        <v>27</v>
      </c>
    </row>
    <row r="77" spans="3:15" x14ac:dyDescent="0.25">
      <c r="J77" t="s">
        <v>51</v>
      </c>
      <c r="K77">
        <f>ABS(K72-K73)</f>
        <v>1615867.5473930289</v>
      </c>
    </row>
    <row r="79" spans="3:15" x14ac:dyDescent="0.25">
      <c r="J79" s="2" t="s">
        <v>52</v>
      </c>
    </row>
    <row r="80" spans="3:15" x14ac:dyDescent="0.25">
      <c r="J80" t="s">
        <v>53</v>
      </c>
    </row>
    <row r="81" spans="10:10" x14ac:dyDescent="0.25">
      <c r="J81" t="s">
        <v>57</v>
      </c>
    </row>
    <row r="82" spans="10:10" x14ac:dyDescent="0.25">
      <c r="J82" t="s">
        <v>54</v>
      </c>
    </row>
    <row r="83" spans="10:10" x14ac:dyDescent="0.25">
      <c r="J83" t="s">
        <v>58</v>
      </c>
    </row>
    <row r="85" spans="10:10" x14ac:dyDescent="0.25">
      <c r="J85" t="s">
        <v>59</v>
      </c>
    </row>
    <row r="87" spans="10:10" x14ac:dyDescent="0.25">
      <c r="J87" t="s">
        <v>55</v>
      </c>
    </row>
    <row r="88" spans="10:10" x14ac:dyDescent="0.25">
      <c r="J88" t="s">
        <v>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2023-09-01T14:13:42Z</dcterms:modified>
</cp:coreProperties>
</file>