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 defaultThemeVersion="124226"/>
  <xr:revisionPtr revIDLastSave="0" documentId="13_ncr:1_{24FFCFEA-9912-4D79-97D5-CB850DDF301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OMPUTE_FORMULAS" sheetId="8" r:id="rId1"/>
    <sheet name="Normal 6.1 and 6.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5" l="1"/>
  <c r="B43" i="5" l="1"/>
  <c r="B42" i="5"/>
  <c r="B41" i="5"/>
  <c r="B36" i="5"/>
  <c r="E102" i="5" s="1"/>
  <c r="B20" i="5"/>
  <c r="B37" i="5" l="1"/>
  <c r="B28" i="5"/>
  <c r="B14" i="5"/>
  <c r="B19" i="5" l="1"/>
  <c r="B23" i="5"/>
  <c r="B31" i="5"/>
  <c r="B30" i="5"/>
  <c r="B32" i="5" l="1"/>
  <c r="B29" i="5"/>
  <c r="A28" i="5" l="1"/>
  <c r="A15" i="5"/>
  <c r="A29" i="5"/>
  <c r="A30" i="5"/>
  <c r="A31" i="5"/>
  <c r="A32" i="5"/>
  <c r="A20" i="5"/>
  <c r="A22" i="5"/>
  <c r="A23" i="5"/>
</calcChain>
</file>

<file path=xl/sharedStrings.xml><?xml version="1.0" encoding="utf-8"?>
<sst xmlns="http://schemas.openxmlformats.org/spreadsheetml/2006/main" count="122" uniqueCount="97">
  <si>
    <t>Normal Probabilities</t>
  </si>
  <si>
    <t>Common Data</t>
  </si>
  <si>
    <t>Mean</t>
  </si>
  <si>
    <t>Standard Deviation</t>
  </si>
  <si>
    <t>Probability for X &lt;=</t>
  </si>
  <si>
    <t>X Value</t>
  </si>
  <si>
    <t>Z Value</t>
  </si>
  <si>
    <t>Cumulative Percentage</t>
  </si>
  <si>
    <t>Probability for a Range</t>
  </si>
  <si>
    <t>From X Value</t>
  </si>
  <si>
    <t>To X Value</t>
  </si>
  <si>
    <t>Probability for X &gt;</t>
  </si>
  <si>
    <t>Percentage</t>
  </si>
  <si>
    <t>Lower X Value</t>
  </si>
  <si>
    <t>Upper X Value</t>
  </si>
  <si>
    <t>Find X Values Given Percentage</t>
  </si>
  <si>
    <t>Probability for X &lt;'=</t>
  </si>
  <si>
    <t>=STANDARDIZE(B8, B4, B5)</t>
  </si>
  <si>
    <t>=STANDARDIZE(B13, B4, B5)</t>
  </si>
  <si>
    <t>="P(X&gt;"&amp;B13&amp;")"</t>
  </si>
  <si>
    <t>="Probability for X&lt;"&amp;B8&amp;" or X &gt;"&amp;B13</t>
  </si>
  <si>
    <t>="P(X&lt;"&amp;B8&amp;" or X &gt;"&amp;B13 &amp; ")"</t>
  </si>
  <si>
    <t>=B10 + B15</t>
  </si>
  <si>
    <t>="Z Value for " &amp;B21</t>
  </si>
  <si>
    <t>=STANDARDIZE(B21, B4, B5)</t>
  </si>
  <si>
    <t>="Z Value for " &amp; B22</t>
  </si>
  <si>
    <t>=STANDARDIZE(B22, B4, B5)</t>
  </si>
  <si>
    <t>=ABS(B26 - B25)</t>
  </si>
  <si>
    <t>=NORM.DIST(B8, B4, B5, TRUE)</t>
  </si>
  <si>
    <t>=1 - NORM.DIST(B13, B4, B5, TRUE)</t>
  </si>
  <si>
    <t>=NORM.DIST(B21, B4, B5, TRUE)</t>
  </si>
  <si>
    <t>=NORM.DIST(B22, B4, B5, TRUE)</t>
  </si>
  <si>
    <t>=NORM.S.INV(B30)</t>
  </si>
  <si>
    <t>=NORM.INV(B30, B4, B5)</t>
  </si>
  <si>
    <t>=NORM.S.INV((1 - B35)/2)</t>
  </si>
  <si>
    <t>=B4 + B36 * B5</t>
  </si>
  <si>
    <t>=B4 - B36 * B5</t>
  </si>
  <si>
    <t>="P(X&lt;="&amp;B8&amp;")"</t>
  </si>
  <si>
    <t>="P(X&lt;="&amp;B21&amp;")"</t>
  </si>
  <si>
    <t>="P(X&lt;="&amp;B22&amp;")"</t>
  </si>
  <si>
    <t>="P("&amp;B21&amp;"&lt;=X&lt;="&amp;B22&amp;")"</t>
  </si>
  <si>
    <t>Normal Probabilities (6.2 in textbook)</t>
  </si>
  <si>
    <t>input data from the sample</t>
  </si>
  <si>
    <t>Prob(x) LESS THAN____</t>
  </si>
  <si>
    <t>Prob(x) GREATER THAN____</t>
  </si>
  <si>
    <t>Prob (X) is in a RANGE of values</t>
  </si>
  <si>
    <t>the probability is obtained using this equation for the probability density function</t>
  </si>
  <si>
    <t>Given mean = 7 and stdev = 2, the probability that X &lt; 7 is given by the area under the curve to the left of 7 (on horizontal axis).</t>
  </si>
  <si>
    <t>is 1 - f(X)</t>
  </si>
  <si>
    <t>for  X &gt;9</t>
  </si>
  <si>
    <t>sum of above two probabilities</t>
  </si>
  <si>
    <t>this is the default output prob</t>
  </si>
  <si>
    <t>cell C20 set up to subtract the are to the left of X = 9 from 1</t>
  </si>
  <si>
    <t>Why subtract from 1? Because the total area under the curve = 1</t>
  </si>
  <si>
    <t>Given the mean and stadard deviation of your sample data,</t>
  </si>
  <si>
    <t>the default configuration is the formula computes the prob (X) &lt; the input value you select.</t>
  </si>
  <si>
    <t>Find X &amp; Z Given a Cum. %.</t>
  </si>
  <si>
    <t>Find X Values Given a %</t>
  </si>
  <si>
    <t>obtain this prob</t>
  </si>
  <si>
    <t>subtract this prob</t>
  </si>
  <si>
    <t>Given mean = 7 and stdev = 2, Prob that X is between 5 and 9 ( is given by area under the normal curve as indicated.</t>
  </si>
  <si>
    <t>Table-reading example</t>
  </si>
  <si>
    <t>In terms of Z-values, Equation 6.1 for probability density function translates into the STANDARDIZED normal formula below…</t>
  </si>
  <si>
    <t>This is the same way the Cumulative Standardized Normal Probability tables for Z-values are set up. (Table E2, as below)</t>
  </si>
  <si>
    <t>See Slide 19</t>
  </si>
  <si>
    <t>See Slide 20</t>
  </si>
  <si>
    <t>Find the Z-value for the known probability</t>
  </si>
  <si>
    <t>Find X-value for the known Z, using the formula</t>
  </si>
  <si>
    <t>See cell B37</t>
  </si>
  <si>
    <t>for mean = 7, stdev = 2</t>
  </si>
  <si>
    <t>Find the range within which there is a 95%</t>
  </si>
  <si>
    <t>probability the data is found.</t>
  </si>
  <si>
    <t>divide by 2 because the 5% is divided into two tails</t>
  </si>
  <si>
    <t>for a value of X, given mean and stdev: see cell E102</t>
  </si>
  <si>
    <t>Z-value corresponding to 2.5% in a tail</t>
  </si>
  <si>
    <t>left tail</t>
  </si>
  <si>
    <t>right tail</t>
  </si>
  <si>
    <t>prob for Z = -3.06</t>
  </si>
  <si>
    <t xml:space="preserve">divide 1-% into the 2 tails, </t>
  </si>
  <si>
    <t>find corresponding Z,</t>
  </si>
  <si>
    <t xml:space="preserve">use formula below to </t>
  </si>
  <si>
    <t xml:space="preserve">obtain upper and </t>
  </si>
  <si>
    <t>lower bounds of the range</t>
  </si>
  <si>
    <t>To Slide 37</t>
  </si>
  <si>
    <t>and NPP Excel sheet</t>
  </si>
  <si>
    <t>See Example 6.5, p 265,</t>
  </si>
  <si>
    <t>Data is hypothetical download times from a TV streaming service.</t>
  </si>
  <si>
    <t>See Slide 32, one-tail</t>
  </si>
  <si>
    <t>Similar to Slide 31, two-tail</t>
  </si>
  <si>
    <t>2 page table</t>
  </si>
  <si>
    <t>prob for Z = -1.00</t>
  </si>
  <si>
    <t>which is automated with the inverse normal distribution Excel command..</t>
  </si>
  <si>
    <t>to get Z-value</t>
  </si>
  <si>
    <t>find x for which prob of being &lt;x is 86%</t>
  </si>
  <si>
    <t>mean download time</t>
  </si>
  <si>
    <t>std dev of download time</t>
  </si>
  <si>
    <t>Find X and Z Values Given Cumulative Pctage.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</si>
</sst>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3" borderId="1" xfId="0" applyFont="1" applyFill="1" applyBorder="1"/>
    <xf numFmtId="10" fontId="3" fillId="2" borderId="1" xfId="1" applyNumberFormat="1" applyFont="1" applyFill="1" applyBorder="1"/>
    <xf numFmtId="0" fontId="3" fillId="3" borderId="1" xfId="0" quotePrefix="1" applyFont="1" applyFill="1" applyBorder="1"/>
    <xf numFmtId="164" fontId="3" fillId="3" borderId="1" xfId="0" quotePrefix="1" applyNumberFormat="1" applyFont="1" applyFill="1" applyBorder="1"/>
    <xf numFmtId="2" fontId="3" fillId="3" borderId="1" xfId="0" quotePrefix="1" applyNumberFormat="1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10" fontId="2" fillId="2" borderId="1" xfId="1" applyNumberFormat="1" applyFont="1" applyFill="1" applyBorder="1"/>
    <xf numFmtId="2" fontId="2" fillId="3" borderId="1" xfId="0" applyNumberFormat="1" applyFont="1" applyFill="1" applyBorder="1"/>
    <xf numFmtId="0" fontId="3" fillId="4" borderId="0" xfId="0" applyFont="1" applyFill="1"/>
    <xf numFmtId="0" fontId="3" fillId="5" borderId="0" xfId="0" applyFont="1" applyFill="1"/>
    <xf numFmtId="0" fontId="1" fillId="0" borderId="0" xfId="0" applyFont="1"/>
    <xf numFmtId="2" fontId="3" fillId="5" borderId="0" xfId="0" applyNumberFormat="1" applyFont="1" applyFill="1"/>
    <xf numFmtId="0" fontId="3" fillId="6" borderId="0" xfId="0" applyFont="1" applyFill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3" fillId="6" borderId="1" xfId="0" applyFont="1" applyFill="1" applyBorder="1"/>
    <xf numFmtId="10" fontId="3" fillId="6" borderId="1" xfId="1" applyNumberFormat="1" applyFont="1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7</xdr:row>
      <xdr:rowOff>142875</xdr:rowOff>
    </xdr:from>
    <xdr:to>
      <xdr:col>4</xdr:col>
      <xdr:colOff>900112</xdr:colOff>
      <xdr:row>16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52925" y="1476375"/>
          <a:ext cx="339090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worksheet makes extensive use of the ampersand operator (&amp;) to create column</a:t>
          </a:r>
          <a:r>
            <a:rPr lang="en-US" sz="1100" baseline="0"/>
            <a:t> A labels dynamically, based on the data values you enter.</a:t>
          </a:r>
        </a:p>
        <a:p>
          <a:endParaRPr lang="en-US" sz="1100" baseline="0"/>
        </a:p>
        <a:p>
          <a:r>
            <a:rPr lang="en-US" sz="1100" baseline="0"/>
            <a:t>The ampersand allows the construction of a text value. For example, the cell A10 formula </a:t>
          </a:r>
          <a:r>
            <a:rPr lang="en-US" sz="1100" b="1" baseline="0"/>
            <a:t>="P(X&lt;="&amp;B8&amp;")"</a:t>
          </a:r>
          <a:r>
            <a:rPr lang="en-US" sz="1100" b="0" baseline="0"/>
            <a:t> results in the display of P(X&lt;=7) because  the contents of cell B8, 7, is combined with "P(X&lt;=" and  ")"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30481</xdr:colOff>
      <xdr:row>21</xdr:row>
      <xdr:rowOff>53340</xdr:rowOff>
    </xdr:from>
    <xdr:to>
      <xdr:col>17</xdr:col>
      <xdr:colOff>285327</xdr:colOff>
      <xdr:row>34</xdr:row>
      <xdr:rowOff>130810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56C602-40B2-4D5D-9B7F-0864532BE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1814" y="3831590"/>
          <a:ext cx="7132955" cy="2412577"/>
        </a:xfrm>
        <a:prstGeom prst="rect">
          <a:avLst/>
        </a:prstGeom>
      </xdr:spPr>
    </xdr:pic>
    <xdr:clientData/>
  </xdr:twoCellAnchor>
  <xdr:twoCellAnchor editAs="oneCell">
    <xdr:from>
      <xdr:col>6</xdr:col>
      <xdr:colOff>11783</xdr:colOff>
      <xdr:row>9</xdr:row>
      <xdr:rowOff>15380</xdr:rowOff>
    </xdr:from>
    <xdr:to>
      <xdr:col>17</xdr:col>
      <xdr:colOff>211384</xdr:colOff>
      <xdr:row>18</xdr:row>
      <xdr:rowOff>57290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7B58EF-B036-41E5-AE84-E8548C67D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3116" y="1634630"/>
          <a:ext cx="7052945" cy="1649730"/>
        </a:xfrm>
        <a:prstGeom prst="rect">
          <a:avLst/>
        </a:prstGeom>
      </xdr:spPr>
    </xdr:pic>
    <xdr:clientData/>
  </xdr:twoCellAnchor>
  <xdr:twoCellAnchor>
    <xdr:from>
      <xdr:col>2</xdr:col>
      <xdr:colOff>38524</xdr:colOff>
      <xdr:row>13</xdr:row>
      <xdr:rowOff>95249</xdr:rowOff>
    </xdr:from>
    <xdr:to>
      <xdr:col>10</xdr:col>
      <xdr:colOff>349250</xdr:colOff>
      <xdr:row>15</xdr:row>
      <xdr:rowOff>169333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A5BAEC4-FA41-44E4-8FF5-620A4CC7C96C}"/>
            </a:ext>
          </a:extLst>
        </xdr:cNvPr>
        <xdr:cNvCxnSpPr/>
      </xdr:nvCxnSpPr>
      <xdr:spPr>
        <a:xfrm flipH="1" flipV="1">
          <a:off x="2282191" y="2434166"/>
          <a:ext cx="5306059" cy="43391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12488</xdr:colOff>
      <xdr:row>8</xdr:row>
      <xdr:rowOff>133774</xdr:rowOff>
    </xdr:from>
    <xdr:to>
      <xdr:col>12</xdr:col>
      <xdr:colOff>63500</xdr:colOff>
      <xdr:row>14</xdr:row>
      <xdr:rowOff>84667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AF18EE0-9F38-4054-8214-0815DF8941CA}"/>
            </a:ext>
          </a:extLst>
        </xdr:cNvPr>
        <xdr:cNvCxnSpPr/>
      </xdr:nvCxnSpPr>
      <xdr:spPr>
        <a:xfrm flipH="1" flipV="1">
          <a:off x="2256155" y="1573107"/>
          <a:ext cx="6295178" cy="103039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56728</xdr:colOff>
      <xdr:row>12</xdr:row>
      <xdr:rowOff>103928</xdr:rowOff>
    </xdr:from>
    <xdr:to>
      <xdr:col>11</xdr:col>
      <xdr:colOff>275166</xdr:colOff>
      <xdr:row>15</xdr:row>
      <xdr:rowOff>31750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F469EDF3-4A9E-4E38-B2BD-A407C8AB3129}"/>
            </a:ext>
          </a:extLst>
        </xdr:cNvPr>
        <xdr:cNvCxnSpPr/>
      </xdr:nvCxnSpPr>
      <xdr:spPr>
        <a:xfrm flipH="1" flipV="1">
          <a:off x="2300395" y="2262928"/>
          <a:ext cx="5838188" cy="46757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27940</xdr:colOff>
      <xdr:row>14</xdr:row>
      <xdr:rowOff>95252</xdr:rowOff>
    </xdr:from>
    <xdr:to>
      <xdr:col>6</xdr:col>
      <xdr:colOff>412750</xdr:colOff>
      <xdr:row>20</xdr:row>
      <xdr:rowOff>84667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A8BB32BB-1764-4A14-9DED-5288AA1771EF}"/>
            </a:ext>
          </a:extLst>
        </xdr:cNvPr>
        <xdr:cNvCxnSpPr/>
      </xdr:nvCxnSpPr>
      <xdr:spPr>
        <a:xfrm flipH="1" flipV="1">
          <a:off x="2271607" y="2614085"/>
          <a:ext cx="2882476" cy="106891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42333</xdr:colOff>
      <xdr:row>39</xdr:row>
      <xdr:rowOff>63501</xdr:rowOff>
    </xdr:from>
    <xdr:to>
      <xdr:col>17</xdr:col>
      <xdr:colOff>133773</xdr:colOff>
      <xdr:row>53</xdr:row>
      <xdr:rowOff>59268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58B4C40-5DDE-4E59-8BD2-50840949F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0" y="7080251"/>
          <a:ext cx="5701665" cy="2510790"/>
        </a:xfrm>
        <a:prstGeom prst="rect">
          <a:avLst/>
        </a:prstGeom>
      </xdr:spPr>
    </xdr:pic>
    <xdr:clientData/>
  </xdr:twoCellAnchor>
  <xdr:twoCellAnchor>
    <xdr:from>
      <xdr:col>11</xdr:col>
      <xdr:colOff>431807</xdr:colOff>
      <xdr:row>39</xdr:row>
      <xdr:rowOff>111820</xdr:rowOff>
    </xdr:from>
    <xdr:to>
      <xdr:col>11</xdr:col>
      <xdr:colOff>431807</xdr:colOff>
      <xdr:row>49</xdr:row>
      <xdr:rowOff>39642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8366A875-0AA8-401A-9E90-EE76C0C37633}"/>
            </a:ext>
          </a:extLst>
        </xdr:cNvPr>
        <xdr:cNvCxnSpPr/>
      </xdr:nvCxnSpPr>
      <xdr:spPr>
        <a:xfrm>
          <a:off x="8310343" y="7010641"/>
          <a:ext cx="0" cy="169675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421428</xdr:colOff>
      <xdr:row>45</xdr:row>
      <xdr:rowOff>154941</xdr:rowOff>
    </xdr:from>
    <xdr:to>
      <xdr:col>11</xdr:col>
      <xdr:colOff>296333</xdr:colOff>
      <xdr:row>48</xdr:row>
      <xdr:rowOff>105833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CF30F3D2-1E65-4C5E-8A0A-F1A55D64D383}"/>
            </a:ext>
          </a:extLst>
        </xdr:cNvPr>
        <xdr:cNvCxnSpPr/>
      </xdr:nvCxnSpPr>
      <xdr:spPr>
        <a:xfrm>
          <a:off x="7660428" y="8251191"/>
          <a:ext cx="499322" cy="49064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48</xdr:row>
      <xdr:rowOff>44238</xdr:rowOff>
    </xdr:from>
    <xdr:to>
      <xdr:col>10</xdr:col>
      <xdr:colOff>52917</xdr:colOff>
      <xdr:row>48</xdr:row>
      <xdr:rowOff>158750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758C86B6-67ED-46D0-892A-23F5C990DC5D}"/>
            </a:ext>
          </a:extLst>
        </xdr:cNvPr>
        <xdr:cNvCxnSpPr/>
      </xdr:nvCxnSpPr>
      <xdr:spPr>
        <a:xfrm>
          <a:off x="7186083" y="8680238"/>
          <a:ext cx="105834" cy="11451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247226</xdr:colOff>
      <xdr:row>41</xdr:row>
      <xdr:rowOff>130811</xdr:rowOff>
    </xdr:from>
    <xdr:to>
      <xdr:col>11</xdr:col>
      <xdr:colOff>359833</xdr:colOff>
      <xdr:row>42</xdr:row>
      <xdr:rowOff>63500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F7B918BB-E5A4-4CAB-AD63-3C0948D88389}"/>
            </a:ext>
          </a:extLst>
        </xdr:cNvPr>
        <xdr:cNvCxnSpPr/>
      </xdr:nvCxnSpPr>
      <xdr:spPr>
        <a:xfrm>
          <a:off x="8110643" y="7507394"/>
          <a:ext cx="112607" cy="11260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130810</xdr:colOff>
      <xdr:row>42</xdr:row>
      <xdr:rowOff>146261</xdr:rowOff>
    </xdr:from>
    <xdr:to>
      <xdr:col>11</xdr:col>
      <xdr:colOff>328083</xdr:colOff>
      <xdr:row>43</xdr:row>
      <xdr:rowOff>148166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B31C079F-6203-457A-8252-6875BE080002}"/>
            </a:ext>
          </a:extLst>
        </xdr:cNvPr>
        <xdr:cNvCxnSpPr/>
      </xdr:nvCxnSpPr>
      <xdr:spPr>
        <a:xfrm>
          <a:off x="7994227" y="7702761"/>
          <a:ext cx="197273" cy="18182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44</xdr:row>
      <xdr:rowOff>86572</xdr:rowOff>
    </xdr:from>
    <xdr:to>
      <xdr:col>11</xdr:col>
      <xdr:colOff>306916</xdr:colOff>
      <xdr:row>46</xdr:row>
      <xdr:rowOff>95250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47CB833F-06C5-420F-B145-69843269C289}"/>
            </a:ext>
          </a:extLst>
        </xdr:cNvPr>
        <xdr:cNvCxnSpPr/>
      </xdr:nvCxnSpPr>
      <xdr:spPr>
        <a:xfrm>
          <a:off x="7810500" y="8002905"/>
          <a:ext cx="359833" cy="36851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247227</xdr:colOff>
      <xdr:row>47</xdr:row>
      <xdr:rowOff>59690</xdr:rowOff>
    </xdr:from>
    <xdr:to>
      <xdr:col>10</xdr:col>
      <xdr:colOff>486833</xdr:colOff>
      <xdr:row>48</xdr:row>
      <xdr:rowOff>127000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5A80275-AB2A-405F-A92E-BA5299FB26B6}"/>
            </a:ext>
          </a:extLst>
        </xdr:cNvPr>
        <xdr:cNvCxnSpPr/>
      </xdr:nvCxnSpPr>
      <xdr:spPr>
        <a:xfrm>
          <a:off x="7486227" y="8515773"/>
          <a:ext cx="239606" cy="24722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362857</xdr:colOff>
      <xdr:row>39</xdr:row>
      <xdr:rowOff>155334</xdr:rowOff>
    </xdr:from>
    <xdr:to>
      <xdr:col>11</xdr:col>
      <xdr:colOff>426358</xdr:colOff>
      <xdr:row>39</xdr:row>
      <xdr:rowOff>155334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E626E0D2-9ED5-4ADC-9634-0983161A7530}"/>
            </a:ext>
          </a:extLst>
        </xdr:cNvPr>
        <xdr:cNvCxnSpPr/>
      </xdr:nvCxnSpPr>
      <xdr:spPr>
        <a:xfrm flipH="1">
          <a:off x="6363607" y="7054155"/>
          <a:ext cx="1941287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17418</xdr:colOff>
      <xdr:row>18</xdr:row>
      <xdr:rowOff>68036</xdr:rowOff>
    </xdr:from>
    <xdr:to>
      <xdr:col>17</xdr:col>
      <xdr:colOff>585107</xdr:colOff>
      <xdr:row>20</xdr:row>
      <xdr:rowOff>94193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24C51C8-2C3D-4B8A-9397-8440461064F2}"/>
            </a:ext>
          </a:extLst>
        </xdr:cNvPr>
        <xdr:cNvCxnSpPr/>
      </xdr:nvCxnSpPr>
      <xdr:spPr>
        <a:xfrm flipV="1">
          <a:off x="10399668" y="3252107"/>
          <a:ext cx="1819546" cy="37994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427127</xdr:colOff>
      <xdr:row>39</xdr:row>
      <xdr:rowOff>107155</xdr:rowOff>
    </xdr:from>
    <xdr:to>
      <xdr:col>12</xdr:col>
      <xdr:colOff>427127</xdr:colOff>
      <xdr:row>49</xdr:row>
      <xdr:rowOff>31167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607287AB-A6E5-4470-B501-919231DD96E8}"/>
            </a:ext>
          </a:extLst>
        </xdr:cNvPr>
        <xdr:cNvCxnSpPr/>
      </xdr:nvCxnSpPr>
      <xdr:spPr>
        <a:xfrm>
          <a:off x="8975815" y="7072311"/>
          <a:ext cx="0" cy="170995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451917</xdr:colOff>
      <xdr:row>47</xdr:row>
      <xdr:rowOff>71439</xdr:rowOff>
    </xdr:from>
    <xdr:to>
      <xdr:col>15</xdr:col>
      <xdr:colOff>596605</xdr:colOff>
      <xdr:row>47</xdr:row>
      <xdr:rowOff>71439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E489F00E-2DCE-4C68-8E6B-7CFA693F06AD}"/>
            </a:ext>
          </a:extLst>
        </xdr:cNvPr>
        <xdr:cNvCxnSpPr/>
      </xdr:nvCxnSpPr>
      <xdr:spPr>
        <a:xfrm>
          <a:off x="9000605" y="8465345"/>
          <a:ext cx="2037781" cy="0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127158</xdr:colOff>
      <xdr:row>43</xdr:row>
      <xdr:rowOff>105659</xdr:rowOff>
    </xdr:from>
    <xdr:to>
      <xdr:col>12</xdr:col>
      <xdr:colOff>391408</xdr:colOff>
      <xdr:row>43</xdr:row>
      <xdr:rowOff>113552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FC0D8C84-36BD-4110-9120-3BB0010D510B}"/>
            </a:ext>
          </a:extLst>
        </xdr:cNvPr>
        <xdr:cNvCxnSpPr/>
      </xdr:nvCxnSpPr>
      <xdr:spPr>
        <a:xfrm flipH="1" flipV="1">
          <a:off x="6151721" y="7785190"/>
          <a:ext cx="2788375" cy="7893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57</xdr:row>
      <xdr:rowOff>0</xdr:rowOff>
    </xdr:from>
    <xdr:to>
      <xdr:col>17</xdr:col>
      <xdr:colOff>93345</xdr:colOff>
      <xdr:row>70</xdr:row>
      <xdr:rowOff>172660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9B15C342-4CA0-40BF-8074-0DECEBEFA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9729107"/>
          <a:ext cx="5722892" cy="2476077"/>
        </a:xfrm>
        <a:prstGeom prst="rect">
          <a:avLst/>
        </a:prstGeom>
      </xdr:spPr>
    </xdr:pic>
    <xdr:clientData/>
  </xdr:twoCellAnchor>
  <xdr:twoCellAnchor>
    <xdr:from>
      <xdr:col>12</xdr:col>
      <xdr:colOff>312556</xdr:colOff>
      <xdr:row>57</xdr:row>
      <xdr:rowOff>127975</xdr:rowOff>
    </xdr:from>
    <xdr:to>
      <xdr:col>12</xdr:col>
      <xdr:colOff>312556</xdr:colOff>
      <xdr:row>67</xdr:row>
      <xdr:rowOff>42667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FF082264-54B7-42F7-8579-DDB8FA548121}"/>
            </a:ext>
          </a:extLst>
        </xdr:cNvPr>
        <xdr:cNvCxnSpPr/>
      </xdr:nvCxnSpPr>
      <xdr:spPr>
        <a:xfrm>
          <a:off x="8861244" y="10307819"/>
          <a:ext cx="0" cy="170062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446927</xdr:colOff>
      <xdr:row>56</xdr:row>
      <xdr:rowOff>175807</xdr:rowOff>
    </xdr:from>
    <xdr:to>
      <xdr:col>10</xdr:col>
      <xdr:colOff>446927</xdr:colOff>
      <xdr:row>66</xdr:row>
      <xdr:rowOff>86688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6D6394B7-4C0F-4DA5-B756-C0FB8205AB64}"/>
            </a:ext>
          </a:extLst>
        </xdr:cNvPr>
        <xdr:cNvCxnSpPr/>
      </xdr:nvCxnSpPr>
      <xdr:spPr>
        <a:xfrm>
          <a:off x="7733552" y="10177057"/>
          <a:ext cx="0" cy="1696819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554083</xdr:colOff>
      <xdr:row>63</xdr:row>
      <xdr:rowOff>58239</xdr:rowOff>
    </xdr:from>
    <xdr:to>
      <xdr:col>11</xdr:col>
      <xdr:colOff>530678</xdr:colOff>
      <xdr:row>66</xdr:row>
      <xdr:rowOff>68036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9550C87A-FAA9-47A2-943D-747E37D8D49C}"/>
            </a:ext>
          </a:extLst>
        </xdr:cNvPr>
        <xdr:cNvCxnSpPr/>
      </xdr:nvCxnSpPr>
      <xdr:spPr>
        <a:xfrm>
          <a:off x="7806690" y="10848703"/>
          <a:ext cx="602524" cy="540476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215810</xdr:colOff>
      <xdr:row>59</xdr:row>
      <xdr:rowOff>17417</xdr:rowOff>
    </xdr:from>
    <xdr:to>
      <xdr:col>12</xdr:col>
      <xdr:colOff>163286</xdr:colOff>
      <xdr:row>62</xdr:row>
      <xdr:rowOff>54429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ED0719EE-C455-4671-8E6A-C8A3552D8CBB}"/>
            </a:ext>
          </a:extLst>
        </xdr:cNvPr>
        <xdr:cNvCxnSpPr/>
      </xdr:nvCxnSpPr>
      <xdr:spPr>
        <a:xfrm>
          <a:off x="8094346" y="10100310"/>
          <a:ext cx="573404" cy="56769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106952</xdr:colOff>
      <xdr:row>60</xdr:row>
      <xdr:rowOff>132262</xdr:rowOff>
    </xdr:from>
    <xdr:to>
      <xdr:col>12</xdr:col>
      <xdr:colOff>272143</xdr:colOff>
      <xdr:row>64</xdr:row>
      <xdr:rowOff>136072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5CB0A18E-6968-4851-B441-B110931E4F0F}"/>
            </a:ext>
          </a:extLst>
        </xdr:cNvPr>
        <xdr:cNvCxnSpPr/>
      </xdr:nvCxnSpPr>
      <xdr:spPr>
        <a:xfrm>
          <a:off x="7985488" y="10392048"/>
          <a:ext cx="791119" cy="71138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517071</xdr:colOff>
      <xdr:row>64</xdr:row>
      <xdr:rowOff>136071</xdr:rowOff>
    </xdr:from>
    <xdr:to>
      <xdr:col>11</xdr:col>
      <xdr:colOff>256297</xdr:colOff>
      <xdr:row>66</xdr:row>
      <xdr:rowOff>139033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35423234-2C47-4F5A-B2F0-B9A247E0EA26}"/>
            </a:ext>
          </a:extLst>
        </xdr:cNvPr>
        <xdr:cNvCxnSpPr/>
      </xdr:nvCxnSpPr>
      <xdr:spPr>
        <a:xfrm>
          <a:off x="7769678" y="11103428"/>
          <a:ext cx="365155" cy="35674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612322</xdr:colOff>
      <xdr:row>62</xdr:row>
      <xdr:rowOff>15513</xdr:rowOff>
    </xdr:from>
    <xdr:to>
      <xdr:col>12</xdr:col>
      <xdr:colOff>176893</xdr:colOff>
      <xdr:row>66</xdr:row>
      <xdr:rowOff>27214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99D9BADD-3011-42B8-8EE6-4453D02A4E5E}"/>
            </a:ext>
          </a:extLst>
        </xdr:cNvPr>
        <xdr:cNvCxnSpPr/>
      </xdr:nvCxnSpPr>
      <xdr:spPr>
        <a:xfrm>
          <a:off x="7864929" y="10629084"/>
          <a:ext cx="816428" cy="719273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54428</xdr:colOff>
      <xdr:row>0</xdr:row>
      <xdr:rowOff>92352</xdr:rowOff>
    </xdr:from>
    <xdr:to>
      <xdr:col>17</xdr:col>
      <xdr:colOff>399778</xdr:colOff>
      <xdr:row>11</xdr:row>
      <xdr:rowOff>36468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819CF068-63B9-433D-BC1B-13930F898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2964" y="92352"/>
          <a:ext cx="4108541" cy="188993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7</xdr:col>
      <xdr:colOff>54429</xdr:colOff>
      <xdr:row>58</xdr:row>
      <xdr:rowOff>81643</xdr:rowOff>
    </xdr:from>
    <xdr:to>
      <xdr:col>12</xdr:col>
      <xdr:colOff>287655</xdr:colOff>
      <xdr:row>58</xdr:row>
      <xdr:rowOff>95251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F2C37787-5ECB-4E7E-A3BB-A330B143538F}"/>
            </a:ext>
          </a:extLst>
        </xdr:cNvPr>
        <xdr:cNvCxnSpPr/>
      </xdr:nvCxnSpPr>
      <xdr:spPr>
        <a:xfrm flipH="1" flipV="1">
          <a:off x="5429250" y="10341429"/>
          <a:ext cx="3362869" cy="13608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81643</xdr:colOff>
      <xdr:row>64</xdr:row>
      <xdr:rowOff>81643</xdr:rowOff>
    </xdr:from>
    <xdr:to>
      <xdr:col>10</xdr:col>
      <xdr:colOff>437335</xdr:colOff>
      <xdr:row>64</xdr:row>
      <xdr:rowOff>122466</xdr:rowOff>
    </xdr:to>
    <xdr:cxnSp macro="">
      <xdr:nvCxnSpPr>
        <xdr:cNvPr id="66" name="Straight Arrow Connector 65">
          <a:extLst>
            <a:ext uri="{FF2B5EF4-FFF2-40B4-BE49-F238E27FC236}">
              <a16:creationId xmlns:a16="http://schemas.microsoft.com/office/drawing/2014/main" id="{201ACC02-C813-44F6-93A4-41DBB3469897}"/>
            </a:ext>
          </a:extLst>
        </xdr:cNvPr>
        <xdr:cNvCxnSpPr/>
      </xdr:nvCxnSpPr>
      <xdr:spPr>
        <a:xfrm flipH="1" flipV="1">
          <a:off x="5456464" y="11402786"/>
          <a:ext cx="2233478" cy="40823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180976</xdr:colOff>
      <xdr:row>105</xdr:row>
      <xdr:rowOff>31024</xdr:rowOff>
    </xdr:from>
    <xdr:to>
      <xdr:col>9</xdr:col>
      <xdr:colOff>244657</xdr:colOff>
      <xdr:row>121</xdr:row>
      <xdr:rowOff>94433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41195589-69D0-4C51-8844-BF8A89626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8604774"/>
          <a:ext cx="6680835" cy="2893695"/>
        </a:xfrm>
        <a:prstGeom prst="rect">
          <a:avLst/>
        </a:prstGeom>
        <a:ln w="38100">
          <a:solidFill>
            <a:schemeClr val="accent4">
              <a:lumMod val="40000"/>
              <a:lumOff val="60000"/>
            </a:schemeClr>
          </a:solidFill>
        </a:ln>
      </xdr:spPr>
    </xdr:pic>
    <xdr:clientData/>
  </xdr:twoCellAnchor>
  <xdr:twoCellAnchor>
    <xdr:from>
      <xdr:col>3</xdr:col>
      <xdr:colOff>347798</xdr:colOff>
      <xdr:row>35</xdr:row>
      <xdr:rowOff>15512</xdr:rowOff>
    </xdr:from>
    <xdr:to>
      <xdr:col>4</xdr:col>
      <xdr:colOff>227511</xdr:colOff>
      <xdr:row>72</xdr:row>
      <xdr:rowOff>106952</xdr:rowOff>
    </xdr:to>
    <xdr:cxnSp macro="">
      <xdr:nvCxnSpPr>
        <xdr:cNvPr id="71" name="Straight Arrow Connector 70">
          <a:extLst>
            <a:ext uri="{FF2B5EF4-FFF2-40B4-BE49-F238E27FC236}">
              <a16:creationId xmlns:a16="http://schemas.microsoft.com/office/drawing/2014/main" id="{7CCF946C-3438-4D16-9D9D-247E712EB7DE}"/>
            </a:ext>
          </a:extLst>
        </xdr:cNvPr>
        <xdr:cNvCxnSpPr/>
      </xdr:nvCxnSpPr>
      <xdr:spPr>
        <a:xfrm>
          <a:off x="3218905" y="6206762"/>
          <a:ext cx="505642" cy="6636476"/>
        </a:xfrm>
        <a:prstGeom prst="straightConnector1">
          <a:avLst/>
        </a:prstGeom>
        <a:ln w="3810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73</xdr:row>
      <xdr:rowOff>0</xdr:rowOff>
    </xdr:from>
    <xdr:to>
      <xdr:col>16</xdr:col>
      <xdr:colOff>131717</xdr:colOff>
      <xdr:row>96</xdr:row>
      <xdr:rowOff>91985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FD4A0051-F00C-45C3-ADAC-96CB4F339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036" y="12913179"/>
          <a:ext cx="7650480" cy="4168140"/>
        </a:xfrm>
        <a:prstGeom prst="rect">
          <a:avLst/>
        </a:prstGeom>
        <a:ln w="38100">
          <a:solidFill>
            <a:srgbClr val="92D050"/>
          </a:solidFill>
        </a:ln>
      </xdr:spPr>
    </xdr:pic>
    <xdr:clientData/>
  </xdr:twoCellAnchor>
  <xdr:twoCellAnchor>
    <xdr:from>
      <xdr:col>2</xdr:col>
      <xdr:colOff>322761</xdr:colOff>
      <xdr:row>36</xdr:row>
      <xdr:rowOff>169272</xdr:rowOff>
    </xdr:from>
    <xdr:to>
      <xdr:col>3</xdr:col>
      <xdr:colOff>489857</xdr:colOff>
      <xdr:row>105</xdr:row>
      <xdr:rowOff>54429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30FE59FE-B1DA-4E24-A980-A9E44182C264}"/>
            </a:ext>
          </a:extLst>
        </xdr:cNvPr>
        <xdr:cNvCxnSpPr/>
      </xdr:nvCxnSpPr>
      <xdr:spPr>
        <a:xfrm>
          <a:off x="2567940" y="6537415"/>
          <a:ext cx="793024" cy="12090764"/>
        </a:xfrm>
        <a:prstGeom prst="straightConnector1">
          <a:avLst/>
        </a:prstGeom>
        <a:ln w="38100">
          <a:solidFill>
            <a:schemeClr val="accent4">
              <a:lumMod val="40000"/>
              <a:lumOff val="6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612321</xdr:colOff>
      <xdr:row>56</xdr:row>
      <xdr:rowOff>40821</xdr:rowOff>
    </xdr:from>
    <xdr:to>
      <xdr:col>33</xdr:col>
      <xdr:colOff>249555</xdr:colOff>
      <xdr:row>80</xdr:row>
      <xdr:rowOff>96507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3FD8005-12F6-4526-80EA-2A1BD805B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4" y="9946821"/>
          <a:ext cx="7770495" cy="4291590"/>
        </a:xfrm>
        <a:prstGeom prst="rect">
          <a:avLst/>
        </a:prstGeom>
      </xdr:spPr>
    </xdr:pic>
    <xdr:clientData/>
  </xdr:twoCellAnchor>
  <xdr:twoCellAnchor>
    <xdr:from>
      <xdr:col>16</xdr:col>
      <xdr:colOff>174718</xdr:colOff>
      <xdr:row>62</xdr:row>
      <xdr:rowOff>66131</xdr:rowOff>
    </xdr:from>
    <xdr:to>
      <xdr:col>20</xdr:col>
      <xdr:colOff>435429</xdr:colOff>
      <xdr:row>62</xdr:row>
      <xdr:rowOff>81646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E1B9A03D-BDD7-46AA-9BBC-FD0F448C911A}"/>
            </a:ext>
          </a:extLst>
        </xdr:cNvPr>
        <xdr:cNvCxnSpPr/>
      </xdr:nvCxnSpPr>
      <xdr:spPr>
        <a:xfrm flipV="1">
          <a:off x="11182897" y="11033488"/>
          <a:ext cx="2764425" cy="15515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0</xdr:colOff>
      <xdr:row>82</xdr:row>
      <xdr:rowOff>0</xdr:rowOff>
    </xdr:from>
    <xdr:to>
      <xdr:col>35</xdr:col>
      <xdr:colOff>231322</xdr:colOff>
      <xdr:row>148</xdr:row>
      <xdr:rowOff>18353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D43F2570-902C-47FB-8F10-CC3BB4AA1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1" y="14505214"/>
          <a:ext cx="8994322" cy="11704712"/>
        </a:xfrm>
        <a:prstGeom prst="rect">
          <a:avLst/>
        </a:prstGeom>
      </xdr:spPr>
    </xdr:pic>
    <xdr:clientData/>
  </xdr:twoCellAnchor>
  <xdr:twoCellAnchor>
    <xdr:from>
      <xdr:col>21</xdr:col>
      <xdr:colOff>336369</xdr:colOff>
      <xdr:row>133</xdr:row>
      <xdr:rowOff>37012</xdr:rowOff>
    </xdr:from>
    <xdr:to>
      <xdr:col>23</xdr:col>
      <xdr:colOff>314868</xdr:colOff>
      <xdr:row>135</xdr:row>
      <xdr:rowOff>104776</xdr:rowOff>
    </xdr:to>
    <xdr:sp macro="" textlink="">
      <xdr:nvSpPr>
        <xdr:cNvPr id="87" name="Oval 86">
          <a:extLst>
            <a:ext uri="{FF2B5EF4-FFF2-40B4-BE49-F238E27FC236}">
              <a16:creationId xmlns:a16="http://schemas.microsoft.com/office/drawing/2014/main" id="{D805EFD6-37FA-4348-B171-43B78DD9C5DC}"/>
            </a:ext>
          </a:extLst>
        </xdr:cNvPr>
        <xdr:cNvSpPr/>
      </xdr:nvSpPr>
      <xdr:spPr>
        <a:xfrm>
          <a:off x="14474190" y="23563762"/>
          <a:ext cx="1230357" cy="421550"/>
        </a:xfrm>
        <a:prstGeom prst="ellipse">
          <a:avLst/>
        </a:prstGeom>
        <a:solidFill>
          <a:srgbClr val="FF0000">
            <a:alpha val="2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562065</xdr:colOff>
      <xdr:row>110</xdr:row>
      <xdr:rowOff>7528</xdr:rowOff>
    </xdr:from>
    <xdr:to>
      <xdr:col>31</xdr:col>
      <xdr:colOff>369387</xdr:colOff>
      <xdr:row>111</xdr:row>
      <xdr:rowOff>172357</xdr:rowOff>
    </xdr:to>
    <xdr:sp macro="" textlink="">
      <xdr:nvSpPr>
        <xdr:cNvPr id="88" name="Oval 87">
          <a:extLst>
            <a:ext uri="{FF2B5EF4-FFF2-40B4-BE49-F238E27FC236}">
              <a16:creationId xmlns:a16="http://schemas.microsoft.com/office/drawing/2014/main" id="{7D587A43-3627-484D-9B23-B7B8E43E6AD7}"/>
            </a:ext>
          </a:extLst>
        </xdr:cNvPr>
        <xdr:cNvSpPr/>
      </xdr:nvSpPr>
      <xdr:spPr>
        <a:xfrm>
          <a:off x="19945440" y="19216278"/>
          <a:ext cx="1077322" cy="339454"/>
        </a:xfrm>
        <a:prstGeom prst="ellipse">
          <a:avLst/>
        </a:prstGeom>
        <a:solidFill>
          <a:srgbClr val="FF0000">
            <a:alpha val="2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503465</xdr:colOff>
      <xdr:row>91</xdr:row>
      <xdr:rowOff>163285</xdr:rowOff>
    </xdr:from>
    <xdr:to>
      <xdr:col>31</xdr:col>
      <xdr:colOff>306977</xdr:colOff>
      <xdr:row>93</xdr:row>
      <xdr:rowOff>155393</xdr:rowOff>
    </xdr:to>
    <xdr:sp macro="" textlink="">
      <xdr:nvSpPr>
        <xdr:cNvPr id="89" name="Oval 88">
          <a:extLst>
            <a:ext uri="{FF2B5EF4-FFF2-40B4-BE49-F238E27FC236}">
              <a16:creationId xmlns:a16="http://schemas.microsoft.com/office/drawing/2014/main" id="{F6266C6C-6D79-43B4-A0BF-9BAD27236CFA}"/>
            </a:ext>
          </a:extLst>
        </xdr:cNvPr>
        <xdr:cNvSpPr/>
      </xdr:nvSpPr>
      <xdr:spPr>
        <a:xfrm>
          <a:off x="19648715" y="16260535"/>
          <a:ext cx="1055369" cy="345894"/>
        </a:xfrm>
        <a:prstGeom prst="ellipse">
          <a:avLst/>
        </a:prstGeom>
        <a:solidFill>
          <a:srgbClr val="FF0000">
            <a:alpha val="2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31389</xdr:colOff>
      <xdr:row>109</xdr:row>
      <xdr:rowOff>156845</xdr:rowOff>
    </xdr:from>
    <xdr:to>
      <xdr:col>22</xdr:col>
      <xdr:colOff>453209</xdr:colOff>
      <xdr:row>111</xdr:row>
      <xdr:rowOff>150859</xdr:rowOff>
    </xdr:to>
    <xdr:sp macro="" textlink="">
      <xdr:nvSpPr>
        <xdr:cNvPr id="90" name="Oval 89">
          <a:extLst>
            <a:ext uri="{FF2B5EF4-FFF2-40B4-BE49-F238E27FC236}">
              <a16:creationId xmlns:a16="http://schemas.microsoft.com/office/drawing/2014/main" id="{0E312637-8701-4A9F-A363-A384A639E3D9}"/>
            </a:ext>
          </a:extLst>
        </xdr:cNvPr>
        <xdr:cNvSpPr/>
      </xdr:nvSpPr>
      <xdr:spPr>
        <a:xfrm>
          <a:off x="14334764" y="19190970"/>
          <a:ext cx="1056820" cy="343264"/>
        </a:xfrm>
        <a:prstGeom prst="ellipse">
          <a:avLst/>
        </a:prstGeom>
        <a:solidFill>
          <a:srgbClr val="FF0000">
            <a:alpha val="2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406174</xdr:colOff>
      <xdr:row>93</xdr:row>
      <xdr:rowOff>155393</xdr:rowOff>
    </xdr:from>
    <xdr:to>
      <xdr:col>30</xdr:col>
      <xdr:colOff>462869</xdr:colOff>
      <xdr:row>110</xdr:row>
      <xdr:rowOff>9433</xdr:rowOff>
    </xdr:to>
    <xdr:cxnSp macro="">
      <xdr:nvCxnSpPr>
        <xdr:cNvPr id="91" name="Straight Arrow Connector 90">
          <a:extLst>
            <a:ext uri="{FF2B5EF4-FFF2-40B4-BE49-F238E27FC236}">
              <a16:creationId xmlns:a16="http://schemas.microsoft.com/office/drawing/2014/main" id="{CFC3DDBF-A650-4067-B6DC-B35ABAFB2766}"/>
            </a:ext>
          </a:extLst>
        </xdr:cNvPr>
        <xdr:cNvCxnSpPr>
          <a:stCxn id="89" idx="4"/>
          <a:endCxn id="88" idx="0"/>
        </xdr:cNvCxnSpPr>
      </xdr:nvCxnSpPr>
      <xdr:spPr>
        <a:xfrm>
          <a:off x="20424549" y="16395518"/>
          <a:ext cx="56695" cy="282266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417651</xdr:colOff>
      <xdr:row>110</xdr:row>
      <xdr:rowOff>120106</xdr:rowOff>
    </xdr:from>
    <xdr:to>
      <xdr:col>29</xdr:col>
      <xdr:colOff>567780</xdr:colOff>
      <xdr:row>111</xdr:row>
      <xdr:rowOff>7392</xdr:rowOff>
    </xdr:to>
    <xdr:cxnSp macro="">
      <xdr:nvCxnSpPr>
        <xdr:cNvPr id="92" name="Straight Arrow Connector 91">
          <a:extLst>
            <a:ext uri="{FF2B5EF4-FFF2-40B4-BE49-F238E27FC236}">
              <a16:creationId xmlns:a16="http://schemas.microsoft.com/office/drawing/2014/main" id="{FB096AB9-EA27-4C63-8753-34C4B6070C4D}"/>
            </a:ext>
          </a:extLst>
        </xdr:cNvPr>
        <xdr:cNvCxnSpPr>
          <a:endCxn id="88" idx="2"/>
        </xdr:cNvCxnSpPr>
      </xdr:nvCxnSpPr>
      <xdr:spPr>
        <a:xfrm>
          <a:off x="15356026" y="19328856"/>
          <a:ext cx="4595129" cy="6191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340179</xdr:colOff>
      <xdr:row>62</xdr:row>
      <xdr:rowOff>81643</xdr:rowOff>
    </xdr:from>
    <xdr:to>
      <xdr:col>18</xdr:col>
      <xdr:colOff>0</xdr:colOff>
      <xdr:row>134</xdr:row>
      <xdr:rowOff>25309</xdr:rowOff>
    </xdr:to>
    <xdr:cxnSp macro="">
      <xdr:nvCxnSpPr>
        <xdr:cNvPr id="98" name="Straight Arrow Connector 97">
          <a:extLst>
            <a:ext uri="{FF2B5EF4-FFF2-40B4-BE49-F238E27FC236}">
              <a16:creationId xmlns:a16="http://schemas.microsoft.com/office/drawing/2014/main" id="{50D465F8-1FB2-4E16-9424-B5D0EBB8B115}"/>
            </a:ext>
          </a:extLst>
        </xdr:cNvPr>
        <xdr:cNvCxnSpPr/>
      </xdr:nvCxnSpPr>
      <xdr:spPr>
        <a:xfrm>
          <a:off x="11974286" y="11049000"/>
          <a:ext cx="285750" cy="12679952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48441</xdr:colOff>
      <xdr:row>11</xdr:row>
      <xdr:rowOff>95250</xdr:rowOff>
    </xdr:from>
    <xdr:to>
      <xdr:col>30</xdr:col>
      <xdr:colOff>340300</xdr:colOff>
      <xdr:row>32</xdr:row>
      <xdr:rowOff>18159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EBBEE8EA-B582-41D5-8D32-0C23456A5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8477" y="2041071"/>
          <a:ext cx="7803002" cy="3641469"/>
        </a:xfrm>
        <a:prstGeom prst="rect">
          <a:avLst/>
        </a:prstGeom>
      </xdr:spPr>
    </xdr:pic>
    <xdr:clientData/>
  </xdr:twoCellAnchor>
  <xdr:twoCellAnchor editAs="oneCell">
    <xdr:from>
      <xdr:col>33</xdr:col>
      <xdr:colOff>421822</xdr:colOff>
      <xdr:row>14</xdr:row>
      <xdr:rowOff>68036</xdr:rowOff>
    </xdr:from>
    <xdr:to>
      <xdr:col>43</xdr:col>
      <xdr:colOff>152945</xdr:colOff>
      <xdr:row>33</xdr:row>
      <xdr:rowOff>92257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72EA0C2B-AB43-415E-A1E3-729CA91C5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70786" y="2544536"/>
          <a:ext cx="6221730" cy="338899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17</xdr:col>
      <xdr:colOff>97155</xdr:colOff>
      <xdr:row>24</xdr:row>
      <xdr:rowOff>27214</xdr:rowOff>
    </xdr:from>
    <xdr:to>
      <xdr:col>35</xdr:col>
      <xdr:colOff>476250</xdr:colOff>
      <xdr:row>24</xdr:row>
      <xdr:rowOff>56333</xdr:rowOff>
    </xdr:to>
    <xdr:cxnSp macro="">
      <xdr:nvCxnSpPr>
        <xdr:cNvPr id="111" name="Straight Arrow Connector 110">
          <a:extLst>
            <a:ext uri="{FF2B5EF4-FFF2-40B4-BE49-F238E27FC236}">
              <a16:creationId xmlns:a16="http://schemas.microsoft.com/office/drawing/2014/main" id="{AE326A91-C7D8-4E3D-957F-ECAB08F91555}"/>
            </a:ext>
          </a:extLst>
        </xdr:cNvPr>
        <xdr:cNvCxnSpPr/>
      </xdr:nvCxnSpPr>
      <xdr:spPr>
        <a:xfrm flipH="1">
          <a:off x="11731262" y="4272643"/>
          <a:ext cx="11645809" cy="29119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68035</xdr:colOff>
      <xdr:row>86</xdr:row>
      <xdr:rowOff>13607</xdr:rowOff>
    </xdr:from>
    <xdr:to>
      <xdr:col>24</xdr:col>
      <xdr:colOff>497476</xdr:colOff>
      <xdr:row>88</xdr:row>
      <xdr:rowOff>7621</xdr:rowOff>
    </xdr:to>
    <xdr:sp macro="" textlink="">
      <xdr:nvSpPr>
        <xdr:cNvPr id="114" name="Oval 113">
          <a:extLst>
            <a:ext uri="{FF2B5EF4-FFF2-40B4-BE49-F238E27FC236}">
              <a16:creationId xmlns:a16="http://schemas.microsoft.com/office/drawing/2014/main" id="{01FF8311-7F33-4E76-A10B-1AC1830E7AAC}"/>
            </a:ext>
          </a:extLst>
        </xdr:cNvPr>
        <xdr:cNvSpPr/>
      </xdr:nvSpPr>
      <xdr:spPr>
        <a:xfrm>
          <a:off x="15457714" y="15226393"/>
          <a:ext cx="1055369" cy="347799"/>
        </a:xfrm>
        <a:prstGeom prst="ellipse">
          <a:avLst/>
        </a:prstGeom>
        <a:solidFill>
          <a:srgbClr val="FF0000">
            <a:alpha val="2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207916</xdr:colOff>
      <xdr:row>97</xdr:row>
      <xdr:rowOff>46536</xdr:rowOff>
    </xdr:from>
    <xdr:to>
      <xdr:col>3</xdr:col>
      <xdr:colOff>20954</xdr:colOff>
      <xdr:row>102</xdr:row>
      <xdr:rowOff>59327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CF153512-A944-4D0F-A9B4-CD9D8A70E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916" y="17205143"/>
          <a:ext cx="2672715" cy="906780"/>
        </a:xfrm>
        <a:prstGeom prst="rect">
          <a:avLst/>
        </a:prstGeom>
      </xdr:spPr>
    </xdr:pic>
    <xdr:clientData/>
  </xdr:twoCellAnchor>
  <xdr:twoCellAnchor>
    <xdr:from>
      <xdr:col>31</xdr:col>
      <xdr:colOff>101691</xdr:colOff>
      <xdr:row>123</xdr:row>
      <xdr:rowOff>81280</xdr:rowOff>
    </xdr:from>
    <xdr:to>
      <xdr:col>36</xdr:col>
      <xdr:colOff>361315</xdr:colOff>
      <xdr:row>123</xdr:row>
      <xdr:rowOff>123282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F5A0A7E1-2320-4F18-B137-31FFFA3CB181}"/>
            </a:ext>
          </a:extLst>
        </xdr:cNvPr>
        <xdr:cNvCxnSpPr/>
      </xdr:nvCxnSpPr>
      <xdr:spPr>
        <a:xfrm flipH="1">
          <a:off x="20755066" y="21560155"/>
          <a:ext cx="3434624" cy="42002"/>
        </a:xfrm>
        <a:prstGeom prst="straightConnector1">
          <a:avLst/>
        </a:prstGeom>
        <a:ln w="38100">
          <a:solidFill>
            <a:schemeClr val="accent4">
              <a:lumMod val="40000"/>
              <a:lumOff val="6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555625</xdr:colOff>
      <xdr:row>122</xdr:row>
      <xdr:rowOff>142875</xdr:rowOff>
    </xdr:from>
    <xdr:to>
      <xdr:col>31</xdr:col>
      <xdr:colOff>357232</xdr:colOff>
      <xdr:row>124</xdr:row>
      <xdr:rowOff>129269</xdr:rowOff>
    </xdr:to>
    <xdr:sp macro="" textlink="">
      <xdr:nvSpPr>
        <xdr:cNvPr id="124" name="Oval 123">
          <a:extLst>
            <a:ext uri="{FF2B5EF4-FFF2-40B4-BE49-F238E27FC236}">
              <a16:creationId xmlns:a16="http://schemas.microsoft.com/office/drawing/2014/main" id="{981FDE79-6B22-40FE-B7ED-8FE9C74C0FA6}"/>
            </a:ext>
          </a:extLst>
        </xdr:cNvPr>
        <xdr:cNvSpPr/>
      </xdr:nvSpPr>
      <xdr:spPr>
        <a:xfrm>
          <a:off x="19939000" y="21447125"/>
          <a:ext cx="1071607" cy="335644"/>
        </a:xfrm>
        <a:prstGeom prst="ellipse">
          <a:avLst/>
        </a:prstGeom>
        <a:solidFill>
          <a:schemeClr val="accent4">
            <a:lumMod val="60000"/>
            <a:lumOff val="40000"/>
            <a:alpha val="26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238125</xdr:colOff>
      <xdr:row>53</xdr:row>
      <xdr:rowOff>142875</xdr:rowOff>
    </xdr:from>
    <xdr:to>
      <xdr:col>1</xdr:col>
      <xdr:colOff>400685</xdr:colOff>
      <xdr:row>97</xdr:row>
      <xdr:rowOff>79375</xdr:rowOff>
    </xdr:to>
    <xdr:cxnSp macro="">
      <xdr:nvCxnSpPr>
        <xdr:cNvPr id="125" name="Straight Arrow Connector 124">
          <a:extLst>
            <a:ext uri="{FF2B5EF4-FFF2-40B4-BE49-F238E27FC236}">
              <a16:creationId xmlns:a16="http://schemas.microsoft.com/office/drawing/2014/main" id="{5381221C-E848-4785-86D8-AA39F781B9DB}"/>
            </a:ext>
          </a:extLst>
        </xdr:cNvPr>
        <xdr:cNvCxnSpPr/>
      </xdr:nvCxnSpPr>
      <xdr:spPr>
        <a:xfrm>
          <a:off x="1778000" y="9398000"/>
          <a:ext cx="162560" cy="7620000"/>
        </a:xfrm>
        <a:prstGeom prst="straightConnector1">
          <a:avLst/>
        </a:prstGeom>
        <a:ln w="38100">
          <a:solidFill>
            <a:schemeClr val="accent4">
              <a:lumMod val="40000"/>
              <a:lumOff val="6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124370</xdr:colOff>
      <xdr:row>24</xdr:row>
      <xdr:rowOff>134169</xdr:rowOff>
    </xdr:from>
    <xdr:to>
      <xdr:col>21</xdr:col>
      <xdr:colOff>40822</xdr:colOff>
      <xdr:row>56</xdr:row>
      <xdr:rowOff>149679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C61BCBF2-7A15-4743-8AE9-A78D83A716FA}"/>
            </a:ext>
          </a:extLst>
        </xdr:cNvPr>
        <xdr:cNvCxnSpPr/>
      </xdr:nvCxnSpPr>
      <xdr:spPr>
        <a:xfrm>
          <a:off x="4247334" y="4379598"/>
          <a:ext cx="9931309" cy="5676081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>
      <selection activeCell="A29" sqref="A29:B29"/>
    </sheetView>
  </sheetViews>
  <sheetFormatPr defaultColWidth="9.109375" defaultRowHeight="14.4" x14ac:dyDescent="0.3"/>
  <cols>
    <col min="1" max="1" width="29.6640625" style="3" bestFit="1" customWidth="1"/>
    <col min="2" max="2" width="31.6640625" style="3" bestFit="1" customWidth="1"/>
    <col min="3" max="3" width="1.44140625" style="3" customWidth="1"/>
    <col min="4" max="4" width="12.33203125" style="3" customWidth="1"/>
    <col min="5" max="5" width="14" style="3" customWidth="1"/>
    <col min="6" max="16384" width="9.109375" style="3"/>
  </cols>
  <sheetData>
    <row r="1" spans="1:2" x14ac:dyDescent="0.3">
      <c r="A1" s="1" t="s">
        <v>0</v>
      </c>
      <c r="B1" s="2"/>
    </row>
    <row r="3" spans="1:2" x14ac:dyDescent="0.3">
      <c r="A3" s="23" t="s">
        <v>1</v>
      </c>
      <c r="B3" s="23"/>
    </row>
    <row r="4" spans="1:2" x14ac:dyDescent="0.3">
      <c r="A4" s="5" t="s">
        <v>2</v>
      </c>
      <c r="B4" s="25">
        <v>7</v>
      </c>
    </row>
    <row r="5" spans="1:2" x14ac:dyDescent="0.3">
      <c r="A5" s="5" t="s">
        <v>3</v>
      </c>
      <c r="B5" s="25">
        <v>2</v>
      </c>
    </row>
    <row r="6" spans="1:2" x14ac:dyDescent="0.3">
      <c r="A6" s="4"/>
      <c r="B6" s="4"/>
    </row>
    <row r="7" spans="1:2" x14ac:dyDescent="0.3">
      <c r="A7" s="22" t="s">
        <v>16</v>
      </c>
      <c r="B7" s="22"/>
    </row>
    <row r="8" spans="1:2" x14ac:dyDescent="0.3">
      <c r="A8" s="5" t="s">
        <v>5</v>
      </c>
      <c r="B8" s="25">
        <v>7</v>
      </c>
    </row>
    <row r="9" spans="1:2" x14ac:dyDescent="0.3">
      <c r="A9" s="6" t="s">
        <v>6</v>
      </c>
      <c r="B9" s="8" t="s">
        <v>17</v>
      </c>
    </row>
    <row r="10" spans="1:2" x14ac:dyDescent="0.3">
      <c r="A10" s="8" t="s">
        <v>37</v>
      </c>
      <c r="B10" s="9" t="s">
        <v>28</v>
      </c>
    </row>
    <row r="11" spans="1:2" x14ac:dyDescent="0.3">
      <c r="A11" s="4"/>
      <c r="B11" s="4"/>
    </row>
    <row r="12" spans="1:2" x14ac:dyDescent="0.3">
      <c r="A12" s="22" t="s">
        <v>11</v>
      </c>
      <c r="B12" s="22"/>
    </row>
    <row r="13" spans="1:2" x14ac:dyDescent="0.3">
      <c r="A13" s="5" t="s">
        <v>5</v>
      </c>
      <c r="B13" s="25">
        <v>9</v>
      </c>
    </row>
    <row r="14" spans="1:2" x14ac:dyDescent="0.3">
      <c r="A14" s="6" t="s">
        <v>6</v>
      </c>
      <c r="B14" s="8" t="s">
        <v>18</v>
      </c>
    </row>
    <row r="15" spans="1:2" x14ac:dyDescent="0.3">
      <c r="A15" s="8" t="s">
        <v>19</v>
      </c>
      <c r="B15" s="9" t="s">
        <v>29</v>
      </c>
    </row>
    <row r="16" spans="1:2" x14ac:dyDescent="0.3">
      <c r="A16" s="4"/>
      <c r="B16" s="4"/>
    </row>
    <row r="17" spans="1:2" x14ac:dyDescent="0.3">
      <c r="A17" s="24" t="s">
        <v>20</v>
      </c>
      <c r="B17" s="22"/>
    </row>
    <row r="18" spans="1:2" x14ac:dyDescent="0.3">
      <c r="A18" s="8" t="s">
        <v>21</v>
      </c>
      <c r="B18" s="9" t="s">
        <v>22</v>
      </c>
    </row>
    <row r="19" spans="1:2" x14ac:dyDescent="0.3">
      <c r="A19" s="4"/>
      <c r="B19" s="4"/>
    </row>
    <row r="20" spans="1:2" x14ac:dyDescent="0.3">
      <c r="A20" s="22" t="s">
        <v>8</v>
      </c>
      <c r="B20" s="22"/>
    </row>
    <row r="21" spans="1:2" x14ac:dyDescent="0.3">
      <c r="A21" s="5" t="s">
        <v>9</v>
      </c>
      <c r="B21" s="25">
        <v>5</v>
      </c>
    </row>
    <row r="22" spans="1:2" x14ac:dyDescent="0.3">
      <c r="A22" s="5" t="s">
        <v>10</v>
      </c>
      <c r="B22" s="25">
        <v>9</v>
      </c>
    </row>
    <row r="23" spans="1:2" x14ac:dyDescent="0.3">
      <c r="A23" s="8" t="s">
        <v>23</v>
      </c>
      <c r="B23" s="8" t="s">
        <v>24</v>
      </c>
    </row>
    <row r="24" spans="1:2" x14ac:dyDescent="0.3">
      <c r="A24" s="8" t="s">
        <v>25</v>
      </c>
      <c r="B24" s="8" t="s">
        <v>26</v>
      </c>
    </row>
    <row r="25" spans="1:2" x14ac:dyDescent="0.3">
      <c r="A25" s="8" t="s">
        <v>38</v>
      </c>
      <c r="B25" s="9" t="s">
        <v>30</v>
      </c>
    </row>
    <row r="26" spans="1:2" x14ac:dyDescent="0.3">
      <c r="A26" s="8" t="s">
        <v>39</v>
      </c>
      <c r="B26" s="9" t="s">
        <v>31</v>
      </c>
    </row>
    <row r="27" spans="1:2" x14ac:dyDescent="0.3">
      <c r="A27" s="8" t="s">
        <v>40</v>
      </c>
      <c r="B27" s="9" t="s">
        <v>27</v>
      </c>
    </row>
    <row r="29" spans="1:2" x14ac:dyDescent="0.3">
      <c r="A29" s="22" t="s">
        <v>96</v>
      </c>
      <c r="B29" s="22"/>
    </row>
    <row r="30" spans="1:2" x14ac:dyDescent="0.3">
      <c r="A30" s="5" t="s">
        <v>7</v>
      </c>
      <c r="B30" s="7">
        <v>0.1</v>
      </c>
    </row>
    <row r="31" spans="1:2" x14ac:dyDescent="0.3">
      <c r="A31" s="6" t="s">
        <v>6</v>
      </c>
      <c r="B31" s="10" t="s">
        <v>32</v>
      </c>
    </row>
    <row r="32" spans="1:2" x14ac:dyDescent="0.3">
      <c r="A32" s="6" t="s">
        <v>5</v>
      </c>
      <c r="B32" s="10" t="s">
        <v>33</v>
      </c>
    </row>
    <row r="34" spans="1:2" x14ac:dyDescent="0.3">
      <c r="A34" s="22" t="s">
        <v>15</v>
      </c>
      <c r="B34" s="22"/>
    </row>
    <row r="35" spans="1:2" x14ac:dyDescent="0.3">
      <c r="A35" s="5" t="s">
        <v>12</v>
      </c>
      <c r="B35" s="26">
        <v>0.95</v>
      </c>
    </row>
    <row r="36" spans="1:2" x14ac:dyDescent="0.3">
      <c r="A36" s="6" t="s">
        <v>6</v>
      </c>
      <c r="B36" s="10" t="s">
        <v>34</v>
      </c>
    </row>
    <row r="37" spans="1:2" x14ac:dyDescent="0.3">
      <c r="A37" s="6" t="s">
        <v>13</v>
      </c>
      <c r="B37" s="10" t="s">
        <v>35</v>
      </c>
    </row>
    <row r="38" spans="1:2" x14ac:dyDescent="0.3">
      <c r="A38" s="6" t="s">
        <v>14</v>
      </c>
      <c r="B38" s="10" t="s">
        <v>36</v>
      </c>
    </row>
  </sheetData>
  <scenarios current="0" show="0">
    <scenario name="Original Data" locked="1" count="1" user="Author">
      <inputCells r="B5" val="6"/>
    </scenario>
    <scenario name="What if example, section 5.5" locked="1" count="1" user="Author">
      <inputCells r="B5" val="8"/>
    </scenario>
  </scenarios>
  <mergeCells count="7">
    <mergeCell ref="A34:B34"/>
    <mergeCell ref="A3:B3"/>
    <mergeCell ref="A7:B7"/>
    <mergeCell ref="A20:B20"/>
    <mergeCell ref="A12:B12"/>
    <mergeCell ref="A29:B29"/>
    <mergeCell ref="A17:B17"/>
  </mergeCell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7"/>
  <dimension ref="A1:AS150"/>
  <sheetViews>
    <sheetView tabSelected="1" topLeftCell="A8" zoomScale="110" zoomScaleNormal="110" workbookViewId="0">
      <selection activeCell="B28" sqref="B28"/>
    </sheetView>
  </sheetViews>
  <sheetFormatPr defaultColWidth="9.109375" defaultRowHeight="14.4" x14ac:dyDescent="0.3"/>
  <cols>
    <col min="1" max="1" width="22.33203125" style="3" customWidth="1"/>
    <col min="2" max="2" width="10.33203125" style="3" customWidth="1"/>
    <col min="3" max="38" width="9.109375" style="3"/>
    <col min="39" max="39" width="12.44140625" style="3" customWidth="1"/>
    <col min="40" max="16384" width="9.109375" style="3"/>
  </cols>
  <sheetData>
    <row r="1" spans="1:45" x14ac:dyDescent="0.3">
      <c r="A1" s="1" t="s">
        <v>41</v>
      </c>
      <c r="B1"/>
    </row>
    <row r="2" spans="1:45" x14ac:dyDescent="0.3">
      <c r="A2" s="1" t="s">
        <v>86</v>
      </c>
      <c r="B2"/>
    </row>
    <row r="3" spans="1:45" x14ac:dyDescent="0.3">
      <c r="A3" s="1"/>
      <c r="B3" s="2">
        <v>9</v>
      </c>
      <c r="C3" s="3" t="s">
        <v>94</v>
      </c>
    </row>
    <row r="4" spans="1:45" x14ac:dyDescent="0.3">
      <c r="A4" s="1"/>
      <c r="B4" s="2">
        <v>2</v>
      </c>
      <c r="C4" s="3" t="s">
        <v>95</v>
      </c>
    </row>
    <row r="5" spans="1:45" x14ac:dyDescent="0.3">
      <c r="A5" s="1"/>
      <c r="B5" s="2"/>
    </row>
    <row r="6" spans="1:45" x14ac:dyDescent="0.3">
      <c r="A6" s="1"/>
      <c r="B6" s="2"/>
    </row>
    <row r="7" spans="1:45" x14ac:dyDescent="0.3">
      <c r="C7"/>
      <c r="D7"/>
      <c r="E7"/>
      <c r="F7"/>
      <c r="G7"/>
      <c r="H7"/>
    </row>
    <row r="8" spans="1:45" x14ac:dyDescent="0.3">
      <c r="A8" s="23" t="s">
        <v>1</v>
      </c>
      <c r="B8" s="23"/>
    </row>
    <row r="9" spans="1:45" x14ac:dyDescent="0.3">
      <c r="A9" s="11" t="s">
        <v>2</v>
      </c>
      <c r="B9" s="11">
        <v>72</v>
      </c>
      <c r="C9" s="3" t="s">
        <v>42</v>
      </c>
    </row>
    <row r="10" spans="1:45" x14ac:dyDescent="0.3">
      <c r="A10" s="11" t="s">
        <v>3</v>
      </c>
      <c r="B10" s="11">
        <v>15</v>
      </c>
      <c r="C10" s="3" t="s">
        <v>42</v>
      </c>
    </row>
    <row r="11" spans="1:45" x14ac:dyDescent="0.3">
      <c r="A11" s="4"/>
      <c r="B11" s="4"/>
    </row>
    <row r="12" spans="1:45" x14ac:dyDescent="0.3">
      <c r="A12" s="22" t="s">
        <v>4</v>
      </c>
      <c r="B12" s="22"/>
      <c r="C12" s="3" t="s">
        <v>43</v>
      </c>
    </row>
    <row r="13" spans="1:45" x14ac:dyDescent="0.3">
      <c r="A13" s="11" t="s">
        <v>5</v>
      </c>
      <c r="B13" s="11">
        <v>81</v>
      </c>
      <c r="D13" s="3" t="s">
        <v>51</v>
      </c>
      <c r="AH13" s="3" t="s">
        <v>62</v>
      </c>
      <c r="AN13" s="20"/>
      <c r="AO13" s="20"/>
      <c r="AP13" s="20"/>
      <c r="AQ13" s="20"/>
      <c r="AR13" s="20"/>
      <c r="AS13" s="20"/>
    </row>
    <row r="14" spans="1:45" x14ac:dyDescent="0.3">
      <c r="A14" s="12" t="s">
        <v>6</v>
      </c>
      <c r="B14" s="15">
        <f>STANDARDIZE(B13, B9, B10)</f>
        <v>0.6</v>
      </c>
    </row>
    <row r="15" spans="1:45" x14ac:dyDescent="0.3">
      <c r="A15" s="12" t="str">
        <f>"P(X&lt;="&amp;B13&amp;")"</f>
        <v>P(X&lt;=81)</v>
      </c>
      <c r="B15" s="13">
        <f>_xlfn.NORM.DIST(B13, B9, B10, TRUE)</f>
        <v>0.72574688224992645</v>
      </c>
    </row>
    <row r="16" spans="1:45" x14ac:dyDescent="0.3">
      <c r="A16" s="4"/>
      <c r="B16" s="4"/>
    </row>
    <row r="17" spans="1:8" x14ac:dyDescent="0.3">
      <c r="A17" s="22" t="s">
        <v>11</v>
      </c>
      <c r="B17" s="22"/>
      <c r="C17" s="3" t="s">
        <v>44</v>
      </c>
    </row>
    <row r="18" spans="1:8" x14ac:dyDescent="0.3">
      <c r="A18" s="11" t="s">
        <v>5</v>
      </c>
      <c r="B18" s="11">
        <v>7</v>
      </c>
    </row>
    <row r="19" spans="1:8" x14ac:dyDescent="0.3">
      <c r="A19" s="12" t="s">
        <v>6</v>
      </c>
      <c r="B19" s="15">
        <f>STANDARDIZE(B18, B9, B10)</f>
        <v>-4.333333333333333</v>
      </c>
    </row>
    <row r="20" spans="1:8" x14ac:dyDescent="0.3">
      <c r="A20" s="12" t="str">
        <f>"P(X&gt;"&amp;B18&amp;")"</f>
        <v>P(X&gt;7)</v>
      </c>
      <c r="B20" s="13">
        <f>1 - _xlfn.NORM.DIST(B18, B9, B10, TRUE)</f>
        <v>0.9999926565761631</v>
      </c>
      <c r="C20" s="3" t="s">
        <v>48</v>
      </c>
    </row>
    <row r="21" spans="1:8" x14ac:dyDescent="0.3">
      <c r="A21" s="4"/>
      <c r="B21" s="4"/>
      <c r="H21" s="3" t="s">
        <v>46</v>
      </c>
    </row>
    <row r="22" spans="1:8" x14ac:dyDescent="0.3">
      <c r="A22" s="22" t="str">
        <f>"Probability for X&lt;"&amp;B13&amp;" or X &gt;"&amp;B18</f>
        <v>Probability for X&lt;81 or X &gt;7</v>
      </c>
      <c r="B22" s="22"/>
    </row>
    <row r="23" spans="1:8" x14ac:dyDescent="0.3">
      <c r="A23" s="12" t="str">
        <f>"P(X&lt;"&amp;B13&amp;" or X &gt;"&amp;B18 &amp; ")"</f>
        <v>P(X&lt;81 or X &gt;7)</v>
      </c>
      <c r="B23" s="13">
        <f>B15 + B20</f>
        <v>1.7257395388260894</v>
      </c>
      <c r="C23" s="3" t="s">
        <v>50</v>
      </c>
    </row>
    <row r="24" spans="1:8" x14ac:dyDescent="0.3">
      <c r="A24" s="4"/>
      <c r="B24" s="4"/>
    </row>
    <row r="25" spans="1:8" x14ac:dyDescent="0.3">
      <c r="A25" s="22" t="s">
        <v>8</v>
      </c>
      <c r="B25" s="22"/>
      <c r="C25" s="3" t="s">
        <v>45</v>
      </c>
    </row>
    <row r="26" spans="1:8" x14ac:dyDescent="0.3">
      <c r="A26" s="11" t="s">
        <v>9</v>
      </c>
      <c r="B26" s="11">
        <v>65</v>
      </c>
      <c r="C26" s="3" t="s">
        <v>65</v>
      </c>
    </row>
    <row r="27" spans="1:8" x14ac:dyDescent="0.3">
      <c r="A27" s="11" t="s">
        <v>10</v>
      </c>
      <c r="B27" s="11">
        <v>71</v>
      </c>
    </row>
    <row r="28" spans="1:8" x14ac:dyDescent="0.3">
      <c r="A28" s="12" t="str">
        <f>"Z Value for " &amp;B26</f>
        <v>Z Value for 65</v>
      </c>
      <c r="B28" s="15">
        <f>STANDARDIZE(B26, B9, B10)</f>
        <v>-0.46666666666666667</v>
      </c>
    </row>
    <row r="29" spans="1:8" x14ac:dyDescent="0.3">
      <c r="A29" s="12" t="str">
        <f>"Z Value for " &amp; B27</f>
        <v>Z Value for 71</v>
      </c>
      <c r="B29" s="15">
        <f>STANDARDIZE(B27, B9, B10)</f>
        <v>-6.6666666666666666E-2</v>
      </c>
    </row>
    <row r="30" spans="1:8" x14ac:dyDescent="0.3">
      <c r="A30" s="12" t="str">
        <f>"P(X&lt;="&amp;B26&amp;")"</f>
        <v>P(X&lt;=65)</v>
      </c>
      <c r="B30" s="13">
        <f>_xlfn.NORM.DIST(B26, B9, B10, TRUE)</f>
        <v>0.32036919090127036</v>
      </c>
    </row>
    <row r="31" spans="1:8" x14ac:dyDescent="0.3">
      <c r="A31" s="12" t="str">
        <f>"P(X&lt;="&amp;B27&amp;")"</f>
        <v>P(X&lt;=71)</v>
      </c>
      <c r="B31" s="13">
        <f>_xlfn.NORM.DIST(B27, B9, B10, TRUE)</f>
        <v>0.47342353569963491</v>
      </c>
    </row>
    <row r="32" spans="1:8" x14ac:dyDescent="0.3">
      <c r="A32" s="12" t="str">
        <f>"P("&amp;B26&amp;"&lt;=X&lt;="&amp;B27&amp;")"</f>
        <v>P(65&lt;=X&lt;=71)</v>
      </c>
      <c r="B32" s="13">
        <f>ABS(B31 - B30)</f>
        <v>0.15305434479836455</v>
      </c>
    </row>
    <row r="34" spans="1:21" x14ac:dyDescent="0.3">
      <c r="A34" s="21" t="s">
        <v>56</v>
      </c>
      <c r="B34" s="21"/>
      <c r="C34" s="18" t="s">
        <v>87</v>
      </c>
      <c r="S34" s="3" t="s">
        <v>54</v>
      </c>
    </row>
    <row r="35" spans="1:21" x14ac:dyDescent="0.3">
      <c r="A35" s="11" t="s">
        <v>7</v>
      </c>
      <c r="B35" s="14">
        <v>0.86</v>
      </c>
      <c r="C35" s="3" t="s">
        <v>93</v>
      </c>
      <c r="T35" s="3" t="s">
        <v>55</v>
      </c>
    </row>
    <row r="36" spans="1:21" x14ac:dyDescent="0.3">
      <c r="A36" s="12" t="s">
        <v>6</v>
      </c>
      <c r="B36" s="15">
        <f>_xlfn.NORM.S.INV(B35)</f>
        <v>1.0803193408149565</v>
      </c>
      <c r="C36" s="16" t="s">
        <v>92</v>
      </c>
      <c r="D36" s="16"/>
      <c r="T36" s="3" t="s">
        <v>63</v>
      </c>
    </row>
    <row r="37" spans="1:21" x14ac:dyDescent="0.3">
      <c r="A37" s="12" t="s">
        <v>5</v>
      </c>
      <c r="B37" s="15">
        <f>_xlfn.NORM.INV(B35, B9, B10)</f>
        <v>88.204790112224345</v>
      </c>
      <c r="C37" s="17" t="s">
        <v>73</v>
      </c>
      <c r="D37" s="17"/>
      <c r="E37" s="17"/>
      <c r="F37" s="17"/>
      <c r="G37" s="17"/>
      <c r="H37" s="17"/>
    </row>
    <row r="39" spans="1:21" x14ac:dyDescent="0.3">
      <c r="A39" s="21" t="s">
        <v>57</v>
      </c>
      <c r="B39" s="21"/>
      <c r="I39" s="3" t="s">
        <v>47</v>
      </c>
    </row>
    <row r="40" spans="1:21" x14ac:dyDescent="0.3">
      <c r="A40" s="11" t="s">
        <v>12</v>
      </c>
      <c r="B40" s="14">
        <v>0.95</v>
      </c>
      <c r="C40" s="3" t="s">
        <v>88</v>
      </c>
    </row>
    <row r="41" spans="1:21" x14ac:dyDescent="0.3">
      <c r="A41" s="12" t="s">
        <v>6</v>
      </c>
      <c r="B41" s="15">
        <f>_xlfn.NORM.S.INV((1 - B40)/2)</f>
        <v>-1.9599639845400536</v>
      </c>
      <c r="C41" s="3" t="s">
        <v>72</v>
      </c>
    </row>
    <row r="42" spans="1:21" x14ac:dyDescent="0.3">
      <c r="A42" s="12" t="s">
        <v>13</v>
      </c>
      <c r="B42" s="15">
        <f>B9 + B41 * B10</f>
        <v>42.600540231899195</v>
      </c>
      <c r="T42" s="3" t="s">
        <v>49</v>
      </c>
    </row>
    <row r="43" spans="1:21" x14ac:dyDescent="0.3">
      <c r="A43" s="12" t="s">
        <v>14</v>
      </c>
      <c r="B43" s="15">
        <f>B9 - B41 * B10</f>
        <v>101.3994597681008</v>
      </c>
      <c r="U43" s="3" t="s">
        <v>52</v>
      </c>
    </row>
    <row r="44" spans="1:21" x14ac:dyDescent="0.3">
      <c r="U44" s="3" t="s">
        <v>53</v>
      </c>
    </row>
    <row r="45" spans="1:21" x14ac:dyDescent="0.3">
      <c r="A45" s="3" t="s">
        <v>70</v>
      </c>
    </row>
    <row r="46" spans="1:21" x14ac:dyDescent="0.3">
      <c r="A46" s="3" t="s">
        <v>71</v>
      </c>
    </row>
    <row r="48" spans="1:21" x14ac:dyDescent="0.3">
      <c r="A48" s="17" t="s">
        <v>78</v>
      </c>
      <c r="B48" s="17"/>
    </row>
    <row r="49" spans="1:19" x14ac:dyDescent="0.3">
      <c r="A49" s="17" t="s">
        <v>79</v>
      </c>
      <c r="B49" s="17"/>
    </row>
    <row r="50" spans="1:19" x14ac:dyDescent="0.3">
      <c r="A50" s="17" t="s">
        <v>80</v>
      </c>
      <c r="B50" s="17"/>
    </row>
    <row r="51" spans="1:19" x14ac:dyDescent="0.3">
      <c r="A51" s="17" t="s">
        <v>81</v>
      </c>
      <c r="B51" s="17"/>
    </row>
    <row r="52" spans="1:19" x14ac:dyDescent="0.3">
      <c r="A52" s="17" t="s">
        <v>82</v>
      </c>
      <c r="B52" s="17"/>
    </row>
    <row r="53" spans="1:19" x14ac:dyDescent="0.3">
      <c r="A53" s="17"/>
      <c r="B53" s="17"/>
    </row>
    <row r="54" spans="1:19" x14ac:dyDescent="0.3">
      <c r="A54" s="17" t="s">
        <v>85</v>
      </c>
      <c r="B54" s="17"/>
    </row>
    <row r="56" spans="1:19" x14ac:dyDescent="0.3">
      <c r="I56" s="3" t="s">
        <v>60</v>
      </c>
    </row>
    <row r="59" spans="1:19" x14ac:dyDescent="0.3">
      <c r="F59" s="3" t="s">
        <v>58</v>
      </c>
    </row>
    <row r="64" spans="1:19" x14ac:dyDescent="0.3">
      <c r="S64" s="3" t="s">
        <v>65</v>
      </c>
    </row>
    <row r="65" spans="6:6" x14ac:dyDescent="0.3">
      <c r="F65" s="3" t="s">
        <v>59</v>
      </c>
    </row>
    <row r="72" spans="6:6" x14ac:dyDescent="0.3">
      <c r="F72" s="3" t="s">
        <v>66</v>
      </c>
    </row>
    <row r="83" spans="20:20" x14ac:dyDescent="0.3">
      <c r="T83" s="3" t="s">
        <v>89</v>
      </c>
    </row>
    <row r="97" spans="1:19" x14ac:dyDescent="0.3">
      <c r="A97" s="3" t="s">
        <v>67</v>
      </c>
    </row>
    <row r="100" spans="1:19" x14ac:dyDescent="0.3">
      <c r="D100" s="3" t="s">
        <v>91</v>
      </c>
    </row>
    <row r="102" spans="1:19" x14ac:dyDescent="0.3">
      <c r="E102" s="19">
        <f>7+2*(B36)</f>
        <v>9.1606386816299121</v>
      </c>
      <c r="F102" s="17" t="s">
        <v>68</v>
      </c>
      <c r="G102" s="17"/>
      <c r="H102" s="3" t="s">
        <v>69</v>
      </c>
    </row>
    <row r="112" spans="1:19" x14ac:dyDescent="0.3">
      <c r="S112" s="3" t="s">
        <v>61</v>
      </c>
    </row>
    <row r="113" spans="2:40" x14ac:dyDescent="0.3">
      <c r="S113" s="3" t="s">
        <v>77</v>
      </c>
    </row>
    <row r="124" spans="2:40" x14ac:dyDescent="0.3">
      <c r="AL124" s="3" t="s">
        <v>74</v>
      </c>
    </row>
    <row r="125" spans="2:40" x14ac:dyDescent="0.3">
      <c r="AM125" s="3">
        <v>-1.96</v>
      </c>
      <c r="AN125" s="3" t="s">
        <v>75</v>
      </c>
    </row>
    <row r="126" spans="2:40" x14ac:dyDescent="0.3">
      <c r="B126" s="3" t="s">
        <v>83</v>
      </c>
      <c r="AM126" s="3">
        <v>1.96</v>
      </c>
      <c r="AN126" s="3" t="s">
        <v>76</v>
      </c>
    </row>
    <row r="127" spans="2:40" x14ac:dyDescent="0.3">
      <c r="B127" s="3" t="s">
        <v>84</v>
      </c>
    </row>
    <row r="135" spans="19:19" x14ac:dyDescent="0.3">
      <c r="S135" s="3" t="s">
        <v>90</v>
      </c>
    </row>
    <row r="150" spans="23:23" x14ac:dyDescent="0.3">
      <c r="W150" s="3" t="s">
        <v>64</v>
      </c>
    </row>
  </sheetData>
  <scenarios current="0" show="0">
    <scenario name="Original Data" locked="1" count="1" user="Author">
      <inputCells r="B10" val="6"/>
    </scenario>
    <scenario name="What if example, section 5.5" locked="1" count="1" user="Author">
      <inputCells r="B10" val="8"/>
    </scenario>
  </scenarios>
  <mergeCells count="7">
    <mergeCell ref="A39:B39"/>
    <mergeCell ref="A22:B22"/>
    <mergeCell ref="A25:B25"/>
    <mergeCell ref="A34:B34"/>
    <mergeCell ref="A8:B8"/>
    <mergeCell ref="A12:B12"/>
    <mergeCell ref="A17:B17"/>
  </mergeCells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COMPUTE_FORMULAS</vt:lpstr>
      <vt:lpstr>Normal 6.1 and 6.2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2015-12-15T13:32:53Z</dcterms:created>
  <dcterms:modified xsi:type="dcterms:W3CDTF">2023-11-26T19:26:17Z</dcterms:modified>
</cp:coreProperties>
</file>