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newable\ANET 2016\Ex 6\"/>
    </mc:Choice>
  </mc:AlternateContent>
  <bookViews>
    <workbookView xWindow="0" yWindow="0" windowWidth="28800" windowHeight="13635"/>
  </bookViews>
  <sheets>
    <sheet name="data" sheetId="3" r:id="rId1"/>
    <sheet name="real prices" sheetId="1" r:id="rId2"/>
    <sheet name="dropped prices" sheetId="2" r:id="rId3"/>
  </sheets>
  <definedNames>
    <definedName name="solver_adj" localSheetId="2" hidden="1">'dropped prices'!$I$2</definedName>
    <definedName name="solver_adj" localSheetId="1" hidden="1">'real prices'!$I$2</definedName>
    <definedName name="solver_cvg" localSheetId="2" hidden="1">"0,0001"</definedName>
    <definedName name="solver_cvg" localSheetId="1" hidden="1">"""0,0001"""</definedName>
    <definedName name="solver_drv" localSheetId="2" hidden="1">1</definedName>
    <definedName name="solver_drv" localSheetId="1" hidden="1">1</definedName>
    <definedName name="solver_eng" localSheetId="2" hidden="1">1</definedName>
    <definedName name="solver_eng" localSheetId="1" hidden="1">1</definedName>
    <definedName name="solver_est" localSheetId="2" hidden="1">1</definedName>
    <definedName name="solver_est" localSheetId="1" hidden="1">1</definedName>
    <definedName name="solver_itr" localSheetId="2" hidden="1">2147483647</definedName>
    <definedName name="solver_itr" localSheetId="1" hidden="1">2147483647</definedName>
    <definedName name="solver_lhs1" localSheetId="2" hidden="1">'dropped prices'!$I$2</definedName>
    <definedName name="solver_lhs1" localSheetId="1" hidden="1">'real prices'!$I$2</definedName>
    <definedName name="solver_lhs2" localSheetId="2" hidden="1">'dropped prices'!$I$2</definedName>
    <definedName name="solver_lhs2" localSheetId="1" hidden="1">'real prices'!$I$2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"0,075"</definedName>
    <definedName name="solver_mrt" localSheetId="1" hidden="1">"""0,075"""</definedName>
    <definedName name="solver_msl" localSheetId="2" hidden="1">2</definedName>
    <definedName name="solver_msl" localSheetId="1" hidden="1">2</definedName>
    <definedName name="solver_neg" localSheetId="2" hidden="1">1</definedName>
    <definedName name="solver_neg" localSheetId="1" hidden="1">1</definedName>
    <definedName name="solver_nod" localSheetId="2" hidden="1">2147483647</definedName>
    <definedName name="solver_nod" localSheetId="1" hidden="1">2147483647</definedName>
    <definedName name="solver_num" localSheetId="2" hidden="1">2</definedName>
    <definedName name="solver_num" localSheetId="1" hidden="1">2</definedName>
    <definedName name="solver_nwt" localSheetId="2" hidden="1">1</definedName>
    <definedName name="solver_nwt" localSheetId="1" hidden="1">1</definedName>
    <definedName name="solver_opt" localSheetId="2" hidden="1">'dropped prices'!$J$29</definedName>
    <definedName name="solver_opt" localSheetId="1" hidden="1">'real prices'!$J$29</definedName>
    <definedName name="solver_pre" localSheetId="2" hidden="1">"0,000001"</definedName>
    <definedName name="solver_pre" localSheetId="1" hidden="1">"""0,000001"""</definedName>
    <definedName name="solver_rbv" localSheetId="2" hidden="1">1</definedName>
    <definedName name="solver_rbv" localSheetId="1" hidden="1">1</definedName>
    <definedName name="solver_rel1" localSheetId="2" hidden="1">1</definedName>
    <definedName name="solver_rel1" localSheetId="1" hidden="1">1</definedName>
    <definedName name="solver_rel2" localSheetId="2" hidden="1">3</definedName>
    <definedName name="solver_rel2" localSheetId="1" hidden="1">3</definedName>
    <definedName name="solver_rhs1" localSheetId="2" hidden="1">0.4</definedName>
    <definedName name="solver_rhs1" localSheetId="1" hidden="1">0.4</definedName>
    <definedName name="solver_rhs2" localSheetId="2" hidden="1">0.2</definedName>
    <definedName name="solver_rhs2" localSheetId="1" hidden="1">0.2</definedName>
    <definedName name="solver_rlx" localSheetId="2" hidden="1">2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1</definedName>
    <definedName name="solver_scl" localSheetId="1" hidden="1">1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</definedName>
    <definedName name="solver_tim" localSheetId="2" hidden="1">2147483647</definedName>
    <definedName name="solver_tim" localSheetId="1" hidden="1">2147483647</definedName>
    <definedName name="solver_tol" localSheetId="2" hidden="1">0.01</definedName>
    <definedName name="solver_tol" localSheetId="1" hidden="1">0.01</definedName>
    <definedName name="solver_typ" localSheetId="2" hidden="1">2</definedName>
    <definedName name="solver_typ" localSheetId="1" hidden="1">2</definedName>
    <definedName name="solver_val" localSheetId="2" hidden="1">0</definedName>
    <definedName name="solver_val" localSheetId="1" hidden="1">0</definedName>
    <definedName name="solver_ver" localSheetId="2" hidden="1">3</definedName>
    <definedName name="solver_ver" localSheetId="1" hidden="1">3</definedName>
  </definedNames>
  <calcPr calcId="152511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5" i="2"/>
  <c r="I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5" i="1"/>
  <c r="G28" i="2" l="1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5" i="2"/>
  <c r="I5" i="2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5" i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5" i="1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D5" i="2"/>
  <c r="C5" i="2"/>
  <c r="B5" i="2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C5" i="1"/>
  <c r="D5" i="1"/>
  <c r="B5" i="1"/>
  <c r="I29" i="1" l="1"/>
  <c r="J10" i="2"/>
  <c r="J18" i="2"/>
  <c r="J26" i="2"/>
  <c r="J12" i="2"/>
  <c r="J20" i="2"/>
  <c r="J28" i="2"/>
  <c r="J21" i="2"/>
  <c r="J14" i="2"/>
  <c r="J7" i="2"/>
  <c r="J23" i="2"/>
  <c r="J8" i="2"/>
  <c r="J16" i="2"/>
  <c r="J24" i="2"/>
  <c r="J9" i="2"/>
  <c r="J17" i="2"/>
  <c r="J25" i="2"/>
  <c r="J13" i="2"/>
  <c r="J11" i="2"/>
  <c r="J19" i="2"/>
  <c r="J27" i="2"/>
  <c r="I29" i="2"/>
  <c r="J15" i="2"/>
  <c r="J6" i="2"/>
  <c r="J22" i="2"/>
  <c r="H29" i="2"/>
  <c r="J5" i="2"/>
  <c r="J7" i="1"/>
  <c r="J15" i="1"/>
  <c r="J23" i="1"/>
  <c r="J5" i="1"/>
  <c r="J28" i="1"/>
  <c r="J24" i="1"/>
  <c r="J16" i="1"/>
  <c r="J26" i="1"/>
  <c r="J18" i="1"/>
  <c r="J10" i="1"/>
  <c r="J22" i="1"/>
  <c r="J14" i="1"/>
  <c r="J6" i="1"/>
  <c r="J20" i="1"/>
  <c r="J21" i="1"/>
  <c r="J12" i="1"/>
  <c r="J25" i="1"/>
  <c r="J17" i="1"/>
  <c r="J9" i="1"/>
  <c r="J11" i="1"/>
  <c r="J19" i="1"/>
  <c r="J13" i="1"/>
  <c r="J27" i="1"/>
  <c r="J8" i="1"/>
  <c r="J29" i="2" l="1"/>
  <c r="H29" i="1"/>
  <c r="J29" i="1"/>
</calcChain>
</file>

<file path=xl/sharedStrings.xml><?xml version="1.0" encoding="utf-8"?>
<sst xmlns="http://schemas.openxmlformats.org/spreadsheetml/2006/main" count="104" uniqueCount="38">
  <si>
    <t>00 - 01</t>
  </si>
  <si>
    <t>01 - 02</t>
  </si>
  <si>
    <t>02 - 03</t>
  </si>
  <si>
    <t>03 - 04</t>
  </si>
  <si>
    <t>04 - 05</t>
  </si>
  <si>
    <t>05 - 06</t>
  </si>
  <si>
    <t>06 - 07</t>
  </si>
  <si>
    <t>07 - 08</t>
  </si>
  <si>
    <t>08 - 09</t>
  </si>
  <si>
    <t>09 - 10</t>
  </si>
  <si>
    <t>10 - 11</t>
  </si>
  <si>
    <t>11 - 12</t>
  </si>
  <si>
    <t>12 - 13</t>
  </si>
  <si>
    <t>13 - 14</t>
  </si>
  <si>
    <t>14 - 15</t>
  </si>
  <si>
    <t>15 - 16</t>
  </si>
  <si>
    <t>16 - 17</t>
  </si>
  <si>
    <t>17 - 18</t>
  </si>
  <si>
    <t>18 - 19</t>
  </si>
  <si>
    <t>19 - 20</t>
  </si>
  <si>
    <t>20 - 21</t>
  </si>
  <si>
    <t>21 - 22</t>
  </si>
  <si>
    <t>22 - 23</t>
  </si>
  <si>
    <t>23 - 00</t>
  </si>
  <si>
    <t>Hour</t>
  </si>
  <si>
    <t>Electricity demand (kW)</t>
  </si>
  <si>
    <t>Spot price (c/kWh)</t>
  </si>
  <si>
    <t>Heat demand (kW)</t>
  </si>
  <si>
    <t>nel</t>
  </si>
  <si>
    <t>P (kW)</t>
  </si>
  <si>
    <t>Electricity costs (€)</t>
  </si>
  <si>
    <t>Total costs (€)</t>
  </si>
  <si>
    <t>ntot</t>
  </si>
  <si>
    <t>Cel (c/kWh)</t>
  </si>
  <si>
    <t>Cgas (c/kWh_th)</t>
  </si>
  <si>
    <t>Heat costs (€)</t>
  </si>
  <si>
    <t>Electricity production (kW)</t>
  </si>
  <si>
    <t>Heat production (kW)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</si>
</sst>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164" fontId="0" fillId="0" borderId="0" xfId="0" applyNumberFormat="1" applyFont="1" applyAlignment="1"/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165" fontId="0" fillId="0" borderId="0" xfId="0" applyNumberFormat="1" applyFont="1" applyAlignment="1">
      <alignment wrapText="1"/>
    </xf>
    <xf numFmtId="165" fontId="0" fillId="0" borderId="0" xfId="0" applyNumberFormat="1" applyFont="1"/>
    <xf numFmtId="1" fontId="2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Electricity demand</c:v>
          </c:tx>
          <c:marker>
            <c:symbol val="none"/>
          </c:marker>
          <c:val>
            <c:numRef>
              <c:f>data!$B$2:$B$25</c:f>
              <c:numCache>
                <c:formatCode>General</c:formatCode>
                <c:ptCount val="24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25</c:v>
                </c:pt>
                <c:pt idx="5">
                  <c:v>90</c:v>
                </c:pt>
                <c:pt idx="6">
                  <c:v>130</c:v>
                </c:pt>
                <c:pt idx="7">
                  <c:v>120</c:v>
                </c:pt>
                <c:pt idx="8">
                  <c:v>130</c:v>
                </c:pt>
                <c:pt idx="9">
                  <c:v>145</c:v>
                </c:pt>
                <c:pt idx="10">
                  <c:v>160</c:v>
                </c:pt>
                <c:pt idx="11">
                  <c:v>145</c:v>
                </c:pt>
                <c:pt idx="12">
                  <c:v>135</c:v>
                </c:pt>
                <c:pt idx="13">
                  <c:v>120</c:v>
                </c:pt>
                <c:pt idx="14">
                  <c:v>125</c:v>
                </c:pt>
                <c:pt idx="15">
                  <c:v>150</c:v>
                </c:pt>
                <c:pt idx="16">
                  <c:v>200</c:v>
                </c:pt>
                <c:pt idx="17">
                  <c:v>230</c:v>
                </c:pt>
                <c:pt idx="18">
                  <c:v>220</c:v>
                </c:pt>
                <c:pt idx="19">
                  <c:v>200</c:v>
                </c:pt>
                <c:pt idx="20">
                  <c:v>150</c:v>
                </c:pt>
                <c:pt idx="21">
                  <c:v>120</c:v>
                </c:pt>
                <c:pt idx="22">
                  <c:v>75</c:v>
                </c:pt>
                <c:pt idx="23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v>Heat demand</c:v>
          </c:tx>
          <c:marker>
            <c:symbol val="none"/>
          </c:marker>
          <c:val>
            <c:numRef>
              <c:f>data!$C$2:$C$25</c:f>
              <c:numCache>
                <c:formatCode>General</c:formatCode>
                <c:ptCount val="2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350</c:v>
                </c:pt>
                <c:pt idx="6">
                  <c:v>600</c:v>
                </c:pt>
                <c:pt idx="7">
                  <c:v>600</c:v>
                </c:pt>
                <c:pt idx="8">
                  <c:v>500</c:v>
                </c:pt>
                <c:pt idx="9">
                  <c:v>550</c:v>
                </c:pt>
                <c:pt idx="10">
                  <c:v>650</c:v>
                </c:pt>
                <c:pt idx="11">
                  <c:v>650</c:v>
                </c:pt>
                <c:pt idx="12">
                  <c:v>600</c:v>
                </c:pt>
                <c:pt idx="13">
                  <c:v>550</c:v>
                </c:pt>
                <c:pt idx="14">
                  <c:v>500</c:v>
                </c:pt>
                <c:pt idx="15">
                  <c:v>550</c:v>
                </c:pt>
                <c:pt idx="16">
                  <c:v>600</c:v>
                </c:pt>
                <c:pt idx="17">
                  <c:v>500</c:v>
                </c:pt>
                <c:pt idx="18">
                  <c:v>600</c:v>
                </c:pt>
                <c:pt idx="19">
                  <c:v>600</c:v>
                </c:pt>
                <c:pt idx="20">
                  <c:v>450</c:v>
                </c:pt>
                <c:pt idx="21">
                  <c:v>400</c:v>
                </c:pt>
                <c:pt idx="22">
                  <c:v>350</c:v>
                </c:pt>
                <c:pt idx="23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074360"/>
        <c:axId val="424074752"/>
      </c:lineChart>
      <c:catAx>
        <c:axId val="424074360"/>
        <c:scaling>
          <c:orientation val="minMax"/>
        </c:scaling>
        <c:delete val="0"/>
        <c:axPos val="b"/>
        <c:majorTickMark val="out"/>
        <c:minorTickMark val="none"/>
        <c:tickLblPos val="nextTo"/>
        <c:crossAx val="424074752"/>
        <c:crosses val="autoZero"/>
        <c:auto val="1"/>
        <c:lblAlgn val="ctr"/>
        <c:lblOffset val="100"/>
        <c:noMultiLvlLbl val="0"/>
      </c:catAx>
      <c:valAx>
        <c:axId val="424074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074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Spot price</c:v>
          </c:tx>
          <c:marker>
            <c:symbol val="none"/>
          </c:marker>
          <c:val>
            <c:numRef>
              <c:f>data!$D$2:$D$25</c:f>
              <c:numCache>
                <c:formatCode>0.000</c:formatCode>
                <c:ptCount val="24"/>
                <c:pt idx="0">
                  <c:v>1.7129999999999999</c:v>
                </c:pt>
                <c:pt idx="1">
                  <c:v>1.653</c:v>
                </c:pt>
                <c:pt idx="2">
                  <c:v>1.5970000000000002</c:v>
                </c:pt>
                <c:pt idx="3">
                  <c:v>1.6230000000000002</c:v>
                </c:pt>
                <c:pt idx="4">
                  <c:v>2.2769999999999997</c:v>
                </c:pt>
                <c:pt idx="5">
                  <c:v>3.4009999999999998</c:v>
                </c:pt>
                <c:pt idx="6">
                  <c:v>4.74</c:v>
                </c:pt>
                <c:pt idx="7">
                  <c:v>4.74</c:v>
                </c:pt>
                <c:pt idx="8">
                  <c:v>4.3999999999999995</c:v>
                </c:pt>
                <c:pt idx="9">
                  <c:v>4.2009999999999996</c:v>
                </c:pt>
                <c:pt idx="10">
                  <c:v>3.016</c:v>
                </c:pt>
                <c:pt idx="11">
                  <c:v>2.6470000000000002</c:v>
                </c:pt>
                <c:pt idx="12">
                  <c:v>2.407</c:v>
                </c:pt>
                <c:pt idx="13">
                  <c:v>3.3960000000000004</c:v>
                </c:pt>
                <c:pt idx="14">
                  <c:v>3.1269999999999998</c:v>
                </c:pt>
                <c:pt idx="15">
                  <c:v>3.3909999999999996</c:v>
                </c:pt>
                <c:pt idx="16">
                  <c:v>3.6270000000000002</c:v>
                </c:pt>
                <c:pt idx="17">
                  <c:v>3.7520000000000007</c:v>
                </c:pt>
                <c:pt idx="18">
                  <c:v>3.6159999999999997</c:v>
                </c:pt>
                <c:pt idx="19">
                  <c:v>2.2800000000000002</c:v>
                </c:pt>
                <c:pt idx="20">
                  <c:v>1.9739999999999998</c:v>
                </c:pt>
                <c:pt idx="21">
                  <c:v>1.891</c:v>
                </c:pt>
                <c:pt idx="22">
                  <c:v>1.847</c:v>
                </c:pt>
                <c:pt idx="23">
                  <c:v>1.7839999999999998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075144"/>
        <c:axId val="424075536"/>
      </c:lineChart>
      <c:catAx>
        <c:axId val="424075144"/>
        <c:scaling>
          <c:orientation val="minMax"/>
        </c:scaling>
        <c:delete val="0"/>
        <c:axPos val="b"/>
        <c:majorTickMark val="out"/>
        <c:minorTickMark val="none"/>
        <c:tickLblPos val="nextTo"/>
        <c:crossAx val="424075536"/>
        <c:crosses val="autoZero"/>
        <c:auto val="1"/>
        <c:lblAlgn val="ctr"/>
        <c:lblOffset val="100"/>
        <c:noMultiLvlLbl val="0"/>
      </c:catAx>
      <c:valAx>
        <c:axId val="424075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424075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536058820462"/>
          <c:y val="5.1231748524103095E-2"/>
          <c:w val="0.6894804540160957"/>
          <c:h val="0.85863470878456905"/>
        </c:manualLayout>
      </c:layout>
      <c:lineChart>
        <c:grouping val="standard"/>
        <c:varyColors val="0"/>
        <c:ser>
          <c:idx val="0"/>
          <c:order val="0"/>
          <c:tx>
            <c:v>Electricity demand</c:v>
          </c:tx>
          <c:marker>
            <c:symbol val="none"/>
          </c:marker>
          <c:val>
            <c:numRef>
              <c:f>'real prices'!$B$5:$B$28</c:f>
              <c:numCache>
                <c:formatCode>General</c:formatCode>
                <c:ptCount val="24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25</c:v>
                </c:pt>
                <c:pt idx="5">
                  <c:v>90</c:v>
                </c:pt>
                <c:pt idx="6">
                  <c:v>130</c:v>
                </c:pt>
                <c:pt idx="7">
                  <c:v>120</c:v>
                </c:pt>
                <c:pt idx="8">
                  <c:v>130</c:v>
                </c:pt>
                <c:pt idx="9">
                  <c:v>145</c:v>
                </c:pt>
                <c:pt idx="10">
                  <c:v>160</c:v>
                </c:pt>
                <c:pt idx="11">
                  <c:v>145</c:v>
                </c:pt>
                <c:pt idx="12">
                  <c:v>135</c:v>
                </c:pt>
                <c:pt idx="13">
                  <c:v>120</c:v>
                </c:pt>
                <c:pt idx="14">
                  <c:v>125</c:v>
                </c:pt>
                <c:pt idx="15">
                  <c:v>150</c:v>
                </c:pt>
                <c:pt idx="16">
                  <c:v>200</c:v>
                </c:pt>
                <c:pt idx="17">
                  <c:v>230</c:v>
                </c:pt>
                <c:pt idx="18">
                  <c:v>220</c:v>
                </c:pt>
                <c:pt idx="19">
                  <c:v>200</c:v>
                </c:pt>
                <c:pt idx="20">
                  <c:v>150</c:v>
                </c:pt>
                <c:pt idx="21">
                  <c:v>120</c:v>
                </c:pt>
                <c:pt idx="22">
                  <c:v>75</c:v>
                </c:pt>
                <c:pt idx="23">
                  <c:v>45</c:v>
                </c:pt>
              </c:numCache>
            </c:numRef>
          </c:val>
          <c:smooth val="0"/>
        </c:ser>
        <c:ser>
          <c:idx val="2"/>
          <c:order val="1"/>
          <c:tx>
            <c:v>Electricity production</c:v>
          </c:tx>
          <c:marker>
            <c:symbol val="none"/>
          </c:marker>
          <c:val>
            <c:numRef>
              <c:f>'real prices'!$F$5:$F$28</c:f>
              <c:numCache>
                <c:formatCode>0</c:formatCode>
                <c:ptCount val="24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  <c:pt idx="20">
                  <c:v>320</c:v>
                </c:pt>
                <c:pt idx="21">
                  <c:v>320</c:v>
                </c:pt>
                <c:pt idx="22">
                  <c:v>320</c:v>
                </c:pt>
                <c:pt idx="23">
                  <c:v>320</c:v>
                </c:pt>
              </c:numCache>
            </c:numRef>
          </c:val>
          <c:smooth val="0"/>
        </c:ser>
        <c:ser>
          <c:idx val="1"/>
          <c:order val="2"/>
          <c:tx>
            <c:v>Heat demand</c:v>
          </c:tx>
          <c:marker>
            <c:symbol val="none"/>
          </c:marker>
          <c:val>
            <c:numRef>
              <c:f>'real prices'!$C$5:$C$28</c:f>
              <c:numCache>
                <c:formatCode>General</c:formatCode>
                <c:ptCount val="2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350</c:v>
                </c:pt>
                <c:pt idx="6">
                  <c:v>600</c:v>
                </c:pt>
                <c:pt idx="7">
                  <c:v>600</c:v>
                </c:pt>
                <c:pt idx="8">
                  <c:v>500</c:v>
                </c:pt>
                <c:pt idx="9">
                  <c:v>550</c:v>
                </c:pt>
                <c:pt idx="10">
                  <c:v>650</c:v>
                </c:pt>
                <c:pt idx="11">
                  <c:v>650</c:v>
                </c:pt>
                <c:pt idx="12">
                  <c:v>600</c:v>
                </c:pt>
                <c:pt idx="13">
                  <c:v>550</c:v>
                </c:pt>
                <c:pt idx="14">
                  <c:v>500</c:v>
                </c:pt>
                <c:pt idx="15">
                  <c:v>550</c:v>
                </c:pt>
                <c:pt idx="16">
                  <c:v>600</c:v>
                </c:pt>
                <c:pt idx="17">
                  <c:v>500</c:v>
                </c:pt>
                <c:pt idx="18">
                  <c:v>600</c:v>
                </c:pt>
                <c:pt idx="19">
                  <c:v>600</c:v>
                </c:pt>
                <c:pt idx="20">
                  <c:v>450</c:v>
                </c:pt>
                <c:pt idx="21">
                  <c:v>400</c:v>
                </c:pt>
                <c:pt idx="22">
                  <c:v>350</c:v>
                </c:pt>
                <c:pt idx="23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v>Heat production</c:v>
          </c:tx>
          <c:marker>
            <c:symbol val="none"/>
          </c:marker>
          <c:val>
            <c:numRef>
              <c:f>'real prices'!$G$5:$G$28</c:f>
              <c:numCache>
                <c:formatCode>0</c:formatCode>
                <c:ptCount val="24"/>
                <c:pt idx="0">
                  <c:v>320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320</c:v>
                </c:pt>
                <c:pt idx="8">
                  <c:v>320</c:v>
                </c:pt>
                <c:pt idx="9">
                  <c:v>320</c:v>
                </c:pt>
                <c:pt idx="10">
                  <c:v>320</c:v>
                </c:pt>
                <c:pt idx="11">
                  <c:v>320</c:v>
                </c:pt>
                <c:pt idx="12">
                  <c:v>320</c:v>
                </c:pt>
                <c:pt idx="13">
                  <c:v>320</c:v>
                </c:pt>
                <c:pt idx="14">
                  <c:v>320</c:v>
                </c:pt>
                <c:pt idx="15">
                  <c:v>320</c:v>
                </c:pt>
                <c:pt idx="16">
                  <c:v>320</c:v>
                </c:pt>
                <c:pt idx="17">
                  <c:v>320</c:v>
                </c:pt>
                <c:pt idx="18">
                  <c:v>320</c:v>
                </c:pt>
                <c:pt idx="19">
                  <c:v>320</c:v>
                </c:pt>
                <c:pt idx="20">
                  <c:v>320</c:v>
                </c:pt>
                <c:pt idx="21">
                  <c:v>320</c:v>
                </c:pt>
                <c:pt idx="22">
                  <c:v>320</c:v>
                </c:pt>
                <c:pt idx="23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077496"/>
        <c:axId val="424077888"/>
      </c:lineChart>
      <c:catAx>
        <c:axId val="424077496"/>
        <c:scaling>
          <c:orientation val="minMax"/>
        </c:scaling>
        <c:delete val="0"/>
        <c:axPos val="b"/>
        <c:majorTickMark val="out"/>
        <c:minorTickMark val="none"/>
        <c:tickLblPos val="nextTo"/>
        <c:crossAx val="424077888"/>
        <c:crosses val="autoZero"/>
        <c:auto val="1"/>
        <c:lblAlgn val="ctr"/>
        <c:lblOffset val="100"/>
        <c:noMultiLvlLbl val="0"/>
      </c:catAx>
      <c:valAx>
        <c:axId val="424077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077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87204491694673"/>
          <c:y val="7.9403970285459952E-2"/>
          <c:w val="0.21412803499033523"/>
          <c:h val="0.199673258305047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536058820462"/>
          <c:y val="5.1231748524103081E-2"/>
          <c:w val="0.6894804540160957"/>
          <c:h val="0.85863470878456905"/>
        </c:manualLayout>
      </c:layout>
      <c:lineChart>
        <c:grouping val="standard"/>
        <c:varyColors val="0"/>
        <c:ser>
          <c:idx val="0"/>
          <c:order val="0"/>
          <c:tx>
            <c:v>Electricity demand</c:v>
          </c:tx>
          <c:marker>
            <c:symbol val="none"/>
          </c:marker>
          <c:val>
            <c:numRef>
              <c:f>'real prices'!$B$5:$B$28</c:f>
              <c:numCache>
                <c:formatCode>General</c:formatCode>
                <c:ptCount val="24"/>
                <c:pt idx="0">
                  <c:v>25</c:v>
                </c:pt>
                <c:pt idx="1">
                  <c:v>20</c:v>
                </c:pt>
                <c:pt idx="2">
                  <c:v>15</c:v>
                </c:pt>
                <c:pt idx="3">
                  <c:v>15</c:v>
                </c:pt>
                <c:pt idx="4">
                  <c:v>25</c:v>
                </c:pt>
                <c:pt idx="5">
                  <c:v>90</c:v>
                </c:pt>
                <c:pt idx="6">
                  <c:v>130</c:v>
                </c:pt>
                <c:pt idx="7">
                  <c:v>120</c:v>
                </c:pt>
                <c:pt idx="8">
                  <c:v>130</c:v>
                </c:pt>
                <c:pt idx="9">
                  <c:v>145</c:v>
                </c:pt>
                <c:pt idx="10">
                  <c:v>160</c:v>
                </c:pt>
                <c:pt idx="11">
                  <c:v>145</c:v>
                </c:pt>
                <c:pt idx="12">
                  <c:v>135</c:v>
                </c:pt>
                <c:pt idx="13">
                  <c:v>120</c:v>
                </c:pt>
                <c:pt idx="14">
                  <c:v>125</c:v>
                </c:pt>
                <c:pt idx="15">
                  <c:v>150</c:v>
                </c:pt>
                <c:pt idx="16">
                  <c:v>200</c:v>
                </c:pt>
                <c:pt idx="17">
                  <c:v>230</c:v>
                </c:pt>
                <c:pt idx="18">
                  <c:v>220</c:v>
                </c:pt>
                <c:pt idx="19">
                  <c:v>200</c:v>
                </c:pt>
                <c:pt idx="20">
                  <c:v>150</c:v>
                </c:pt>
                <c:pt idx="21">
                  <c:v>120</c:v>
                </c:pt>
                <c:pt idx="22">
                  <c:v>75</c:v>
                </c:pt>
                <c:pt idx="23">
                  <c:v>45</c:v>
                </c:pt>
              </c:numCache>
            </c:numRef>
          </c:val>
          <c:smooth val="0"/>
        </c:ser>
        <c:ser>
          <c:idx val="2"/>
          <c:order val="1"/>
          <c:tx>
            <c:v>Electricity production</c:v>
          </c:tx>
          <c:marker>
            <c:symbol val="none"/>
          </c:marker>
          <c:val>
            <c:numRef>
              <c:f>'dropped prices'!$F$5:$F$28</c:f>
              <c:numCache>
                <c:formatCode>0</c:formatCode>
                <c:ptCount val="24"/>
                <c:pt idx="0">
                  <c:v>229.99999340694268</c:v>
                </c:pt>
                <c:pt idx="1">
                  <c:v>229.99999340694268</c:v>
                </c:pt>
                <c:pt idx="2">
                  <c:v>229.99999340694268</c:v>
                </c:pt>
                <c:pt idx="3">
                  <c:v>229.99999340694268</c:v>
                </c:pt>
                <c:pt idx="4">
                  <c:v>229.99999340694268</c:v>
                </c:pt>
                <c:pt idx="5">
                  <c:v>229.99999340694268</c:v>
                </c:pt>
                <c:pt idx="6">
                  <c:v>229.99999340694268</c:v>
                </c:pt>
                <c:pt idx="7">
                  <c:v>229.99999340694268</c:v>
                </c:pt>
                <c:pt idx="8">
                  <c:v>229.99999340694268</c:v>
                </c:pt>
                <c:pt idx="9">
                  <c:v>229.99999340694268</c:v>
                </c:pt>
                <c:pt idx="10">
                  <c:v>229.99999340694268</c:v>
                </c:pt>
                <c:pt idx="11">
                  <c:v>229.99999340694268</c:v>
                </c:pt>
                <c:pt idx="12">
                  <c:v>229.99999340694268</c:v>
                </c:pt>
                <c:pt idx="13">
                  <c:v>229.99999340694268</c:v>
                </c:pt>
                <c:pt idx="14">
                  <c:v>229.99999340694268</c:v>
                </c:pt>
                <c:pt idx="15">
                  <c:v>229.99999340694268</c:v>
                </c:pt>
                <c:pt idx="16">
                  <c:v>229.99999340694268</c:v>
                </c:pt>
                <c:pt idx="17">
                  <c:v>229.99999340694268</c:v>
                </c:pt>
                <c:pt idx="18">
                  <c:v>229.99999340694268</c:v>
                </c:pt>
                <c:pt idx="19">
                  <c:v>229.99999340694268</c:v>
                </c:pt>
                <c:pt idx="20">
                  <c:v>229.99999340694268</c:v>
                </c:pt>
                <c:pt idx="21">
                  <c:v>229.99999340694268</c:v>
                </c:pt>
                <c:pt idx="22">
                  <c:v>229.99999340694268</c:v>
                </c:pt>
                <c:pt idx="23">
                  <c:v>229.99999340694268</c:v>
                </c:pt>
              </c:numCache>
            </c:numRef>
          </c:val>
          <c:smooth val="0"/>
        </c:ser>
        <c:ser>
          <c:idx val="1"/>
          <c:order val="2"/>
          <c:tx>
            <c:v>Heat demand</c:v>
          </c:tx>
          <c:marker>
            <c:symbol val="none"/>
          </c:marker>
          <c:val>
            <c:numRef>
              <c:f>'real prices'!$C$5:$C$28</c:f>
              <c:numCache>
                <c:formatCode>General</c:formatCode>
                <c:ptCount val="2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350</c:v>
                </c:pt>
                <c:pt idx="6">
                  <c:v>600</c:v>
                </c:pt>
                <c:pt idx="7">
                  <c:v>600</c:v>
                </c:pt>
                <c:pt idx="8">
                  <c:v>500</c:v>
                </c:pt>
                <c:pt idx="9">
                  <c:v>550</c:v>
                </c:pt>
                <c:pt idx="10">
                  <c:v>650</c:v>
                </c:pt>
                <c:pt idx="11">
                  <c:v>650</c:v>
                </c:pt>
                <c:pt idx="12">
                  <c:v>600</c:v>
                </c:pt>
                <c:pt idx="13">
                  <c:v>550</c:v>
                </c:pt>
                <c:pt idx="14">
                  <c:v>500</c:v>
                </c:pt>
                <c:pt idx="15">
                  <c:v>550</c:v>
                </c:pt>
                <c:pt idx="16">
                  <c:v>600</c:v>
                </c:pt>
                <c:pt idx="17">
                  <c:v>500</c:v>
                </c:pt>
                <c:pt idx="18">
                  <c:v>600</c:v>
                </c:pt>
                <c:pt idx="19">
                  <c:v>600</c:v>
                </c:pt>
                <c:pt idx="20">
                  <c:v>450</c:v>
                </c:pt>
                <c:pt idx="21">
                  <c:v>400</c:v>
                </c:pt>
                <c:pt idx="22">
                  <c:v>350</c:v>
                </c:pt>
                <c:pt idx="23">
                  <c:v>300</c:v>
                </c:pt>
              </c:numCache>
            </c:numRef>
          </c:val>
          <c:smooth val="0"/>
        </c:ser>
        <c:ser>
          <c:idx val="3"/>
          <c:order val="3"/>
          <c:tx>
            <c:v>Heat production</c:v>
          </c:tx>
          <c:marker>
            <c:symbol val="none"/>
          </c:marker>
          <c:val>
            <c:numRef>
              <c:f>'dropped prices'!$G$5:$G$28</c:f>
              <c:numCache>
                <c:formatCode>0</c:formatCode>
                <c:ptCount val="24"/>
                <c:pt idx="0">
                  <c:v>410.00000659305738</c:v>
                </c:pt>
                <c:pt idx="1">
                  <c:v>410.00000659305738</c:v>
                </c:pt>
                <c:pt idx="2">
                  <c:v>410.00000659305738</c:v>
                </c:pt>
                <c:pt idx="3">
                  <c:v>410.00000659305738</c:v>
                </c:pt>
                <c:pt idx="4">
                  <c:v>410.00000659305738</c:v>
                </c:pt>
                <c:pt idx="5">
                  <c:v>410.00000659305738</c:v>
                </c:pt>
                <c:pt idx="6">
                  <c:v>410.00000659305738</c:v>
                </c:pt>
                <c:pt idx="7">
                  <c:v>410.00000659305738</c:v>
                </c:pt>
                <c:pt idx="8">
                  <c:v>410.00000659305738</c:v>
                </c:pt>
                <c:pt idx="9">
                  <c:v>410.00000659305738</c:v>
                </c:pt>
                <c:pt idx="10">
                  <c:v>410.00000659305738</c:v>
                </c:pt>
                <c:pt idx="11">
                  <c:v>410.00000659305738</c:v>
                </c:pt>
                <c:pt idx="12">
                  <c:v>410.00000659305738</c:v>
                </c:pt>
                <c:pt idx="13">
                  <c:v>410.00000659305738</c:v>
                </c:pt>
                <c:pt idx="14">
                  <c:v>410.00000659305738</c:v>
                </c:pt>
                <c:pt idx="15">
                  <c:v>410.00000659305738</c:v>
                </c:pt>
                <c:pt idx="16">
                  <c:v>410.00000659305738</c:v>
                </c:pt>
                <c:pt idx="17">
                  <c:v>410.00000659305738</c:v>
                </c:pt>
                <c:pt idx="18">
                  <c:v>410.00000659305738</c:v>
                </c:pt>
                <c:pt idx="19">
                  <c:v>410.00000659305738</c:v>
                </c:pt>
                <c:pt idx="20">
                  <c:v>410.00000659305738</c:v>
                </c:pt>
                <c:pt idx="21">
                  <c:v>410.00000659305738</c:v>
                </c:pt>
                <c:pt idx="22">
                  <c:v>410.00000659305738</c:v>
                </c:pt>
                <c:pt idx="23">
                  <c:v>410.00000659305738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080240"/>
        <c:axId val="424080632"/>
      </c:lineChart>
      <c:catAx>
        <c:axId val="42408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424080632"/>
        <c:crosses val="autoZero"/>
        <c:auto val="1"/>
        <c:lblAlgn val="ctr"/>
        <c:lblOffset val="100"/>
        <c:noMultiLvlLbl val="0"/>
      </c:catAx>
      <c:valAx>
        <c:axId val="424080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080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8720449169464"/>
          <c:y val="7.9403970285459952E-2"/>
          <c:w val="0.21412800582745928"/>
          <c:h val="0.1996732583050470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39757</xdr:colOff>
      <xdr:row>0</xdr:row>
      <xdr:rowOff>77856</xdr:rowOff>
    </xdr:from>
    <xdr:to>
      <xdr:col>12</xdr:col>
      <xdr:colOff>347870</xdr:colOff>
      <xdr:row>14</xdr:row>
      <xdr:rowOff>154056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24019</xdr:colOff>
      <xdr:row>15</xdr:row>
      <xdr:rowOff>33545</xdr:rowOff>
    </xdr:from>
    <xdr:to>
      <xdr:col>12</xdr:col>
      <xdr:colOff>332132</xdr:colOff>
      <xdr:row>29</xdr:row>
      <xdr:rowOff>109745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246819</xdr:colOff>
      <xdr:row>4</xdr:row>
      <xdr:rowOff>146187</xdr:rowOff>
    </xdr:from>
    <xdr:to>
      <xdr:col>21</xdr:col>
      <xdr:colOff>199196</xdr:colOff>
      <xdr:row>28</xdr:row>
      <xdr:rowOff>174763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347454</xdr:colOff>
      <xdr:row>4</xdr:row>
      <xdr:rowOff>39757</xdr:rowOff>
    </xdr:from>
    <xdr:to>
      <xdr:col>21</xdr:col>
      <xdr:colOff>192158</xdr:colOff>
      <xdr:row>28</xdr:row>
      <xdr:rowOff>68333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115" zoomScaleNormal="115" workbookViewId="0">
      <selection activeCell="D30" sqref="D30"/>
    </sheetView>
  </sheetViews>
  <sheetFormatPr defaultRowHeight="15" x14ac:dyDescent="0.25"/>
  <cols>
    <col min="1" max="1" width="9.140625" style="2"/>
    <col min="2" max="2" width="23.28515625" style="2" customWidth="1"/>
    <col min="3" max="3" width="17.85546875" style="2" customWidth="1"/>
    <col min="4" max="4" width="18" style="2" customWidth="1"/>
    <col min="5" max="16384" width="9.140625" style="2"/>
  </cols>
  <sheetData>
    <row r="1" spans="1:16" x14ac:dyDescent="0.25">
      <c r="A1" s="1" t="s">
        <v>24</v>
      </c>
      <c r="B1" s="2" t="s">
        <v>25</v>
      </c>
      <c r="C1" s="2" t="s">
        <v>27</v>
      </c>
      <c r="D1" s="2" t="s">
        <v>26</v>
      </c>
    </row>
    <row r="2" spans="1:16" x14ac:dyDescent="0.25">
      <c r="A2" s="3" t="s">
        <v>0</v>
      </c>
      <c r="B2" s="5">
        <v>25</v>
      </c>
      <c r="C2" s="5">
        <v>250</v>
      </c>
      <c r="D2" s="4">
        <v>1.7129999999999999</v>
      </c>
      <c r="P2" s="6"/>
    </row>
    <row r="3" spans="1:16" x14ac:dyDescent="0.25">
      <c r="A3" s="3" t="s">
        <v>1</v>
      </c>
      <c r="B3" s="5">
        <v>20</v>
      </c>
      <c r="C3" s="5">
        <v>250</v>
      </c>
      <c r="D3" s="4">
        <v>1.653</v>
      </c>
      <c r="P3" s="6"/>
    </row>
    <row r="4" spans="1:16" x14ac:dyDescent="0.25">
      <c r="A4" s="3" t="s">
        <v>2</v>
      </c>
      <c r="B4" s="5">
        <v>15</v>
      </c>
      <c r="C4" s="5">
        <v>250</v>
      </c>
      <c r="D4" s="4">
        <v>1.5970000000000002</v>
      </c>
      <c r="P4" s="6"/>
    </row>
    <row r="5" spans="1:16" x14ac:dyDescent="0.25">
      <c r="A5" s="3" t="s">
        <v>3</v>
      </c>
      <c r="B5" s="5">
        <v>15</v>
      </c>
      <c r="C5" s="5">
        <v>250</v>
      </c>
      <c r="D5" s="4">
        <v>1.6230000000000002</v>
      </c>
      <c r="P5" s="6"/>
    </row>
    <row r="6" spans="1:16" x14ac:dyDescent="0.25">
      <c r="A6" s="3" t="s">
        <v>4</v>
      </c>
      <c r="B6" s="5">
        <v>25</v>
      </c>
      <c r="C6" s="5">
        <v>250</v>
      </c>
      <c r="D6" s="4">
        <v>2.2769999999999997</v>
      </c>
      <c r="P6" s="6"/>
    </row>
    <row r="7" spans="1:16" x14ac:dyDescent="0.25">
      <c r="A7" s="3" t="s">
        <v>5</v>
      </c>
      <c r="B7" s="5">
        <v>90</v>
      </c>
      <c r="C7" s="5">
        <v>350</v>
      </c>
      <c r="D7" s="4">
        <v>3.4009999999999998</v>
      </c>
      <c r="P7" s="6"/>
    </row>
    <row r="8" spans="1:16" x14ac:dyDescent="0.25">
      <c r="A8" s="3" t="s">
        <v>6</v>
      </c>
      <c r="B8" s="5">
        <v>130</v>
      </c>
      <c r="C8" s="5">
        <v>600</v>
      </c>
      <c r="D8" s="4">
        <v>4.74</v>
      </c>
      <c r="P8" s="6"/>
    </row>
    <row r="9" spans="1:16" x14ac:dyDescent="0.25">
      <c r="A9" s="3" t="s">
        <v>7</v>
      </c>
      <c r="B9" s="5">
        <v>120</v>
      </c>
      <c r="C9" s="5">
        <v>600</v>
      </c>
      <c r="D9" s="4">
        <v>4.74</v>
      </c>
      <c r="P9" s="6"/>
    </row>
    <row r="10" spans="1:16" x14ac:dyDescent="0.25">
      <c r="A10" s="3" t="s">
        <v>8</v>
      </c>
      <c r="B10" s="5">
        <v>130</v>
      </c>
      <c r="C10" s="5">
        <v>500</v>
      </c>
      <c r="D10" s="4">
        <v>4.3999999999999995</v>
      </c>
      <c r="P10" s="6"/>
    </row>
    <row r="11" spans="1:16" x14ac:dyDescent="0.25">
      <c r="A11" s="3" t="s">
        <v>9</v>
      </c>
      <c r="B11" s="5">
        <v>145</v>
      </c>
      <c r="C11" s="5">
        <v>550</v>
      </c>
      <c r="D11" s="4">
        <v>4.2009999999999996</v>
      </c>
      <c r="P11" s="6"/>
    </row>
    <row r="12" spans="1:16" x14ac:dyDescent="0.25">
      <c r="A12" s="3" t="s">
        <v>10</v>
      </c>
      <c r="B12" s="5">
        <v>160</v>
      </c>
      <c r="C12" s="5">
        <v>650</v>
      </c>
      <c r="D12" s="4">
        <v>3.016</v>
      </c>
      <c r="P12" s="6"/>
    </row>
    <row r="13" spans="1:16" x14ac:dyDescent="0.25">
      <c r="A13" s="3" t="s">
        <v>11</v>
      </c>
      <c r="B13" s="5">
        <v>145</v>
      </c>
      <c r="C13" s="5">
        <v>650</v>
      </c>
      <c r="D13" s="4">
        <v>2.6470000000000002</v>
      </c>
      <c r="P13" s="6"/>
    </row>
    <row r="14" spans="1:16" x14ac:dyDescent="0.25">
      <c r="A14" s="3" t="s">
        <v>12</v>
      </c>
      <c r="B14" s="5">
        <v>135</v>
      </c>
      <c r="C14" s="5">
        <v>600</v>
      </c>
      <c r="D14" s="4">
        <v>2.407</v>
      </c>
      <c r="P14" s="6"/>
    </row>
    <row r="15" spans="1:16" x14ac:dyDescent="0.25">
      <c r="A15" s="3" t="s">
        <v>13</v>
      </c>
      <c r="B15" s="5">
        <v>120</v>
      </c>
      <c r="C15" s="5">
        <v>550</v>
      </c>
      <c r="D15" s="4">
        <v>3.3960000000000004</v>
      </c>
      <c r="P15" s="6"/>
    </row>
    <row r="16" spans="1:16" x14ac:dyDescent="0.25">
      <c r="A16" s="3" t="s">
        <v>14</v>
      </c>
      <c r="B16" s="5">
        <v>125</v>
      </c>
      <c r="C16" s="5">
        <v>500</v>
      </c>
      <c r="D16" s="4">
        <v>3.1269999999999998</v>
      </c>
      <c r="P16" s="6"/>
    </row>
    <row r="17" spans="1:16" x14ac:dyDescent="0.25">
      <c r="A17" s="3" t="s">
        <v>15</v>
      </c>
      <c r="B17" s="5">
        <v>150</v>
      </c>
      <c r="C17" s="5">
        <v>550</v>
      </c>
      <c r="D17" s="4">
        <v>3.3909999999999996</v>
      </c>
      <c r="P17" s="6"/>
    </row>
    <row r="18" spans="1:16" x14ac:dyDescent="0.25">
      <c r="A18" s="3" t="s">
        <v>16</v>
      </c>
      <c r="B18" s="5">
        <v>200</v>
      </c>
      <c r="C18" s="5">
        <v>600</v>
      </c>
      <c r="D18" s="4">
        <v>3.6270000000000002</v>
      </c>
      <c r="P18" s="6"/>
    </row>
    <row r="19" spans="1:16" x14ac:dyDescent="0.25">
      <c r="A19" s="3" t="s">
        <v>17</v>
      </c>
      <c r="B19" s="5">
        <v>230</v>
      </c>
      <c r="C19" s="5">
        <v>500</v>
      </c>
      <c r="D19" s="4">
        <v>3.7520000000000007</v>
      </c>
      <c r="P19" s="6"/>
    </row>
    <row r="20" spans="1:16" x14ac:dyDescent="0.25">
      <c r="A20" s="3" t="s">
        <v>18</v>
      </c>
      <c r="B20" s="5">
        <v>220</v>
      </c>
      <c r="C20" s="5">
        <v>600</v>
      </c>
      <c r="D20" s="4">
        <v>3.6159999999999997</v>
      </c>
      <c r="P20" s="6"/>
    </row>
    <row r="21" spans="1:16" x14ac:dyDescent="0.25">
      <c r="A21" s="3" t="s">
        <v>19</v>
      </c>
      <c r="B21" s="5">
        <v>200</v>
      </c>
      <c r="C21" s="5">
        <v>600</v>
      </c>
      <c r="D21" s="4">
        <v>2.2800000000000002</v>
      </c>
      <c r="P21" s="6"/>
    </row>
    <row r="22" spans="1:16" x14ac:dyDescent="0.25">
      <c r="A22" s="3" t="s">
        <v>20</v>
      </c>
      <c r="B22" s="5">
        <v>150</v>
      </c>
      <c r="C22" s="5">
        <v>450</v>
      </c>
      <c r="D22" s="4">
        <v>1.9739999999999998</v>
      </c>
      <c r="P22" s="6"/>
    </row>
    <row r="23" spans="1:16" x14ac:dyDescent="0.25">
      <c r="A23" s="3" t="s">
        <v>21</v>
      </c>
      <c r="B23" s="5">
        <v>120</v>
      </c>
      <c r="C23" s="5">
        <v>400</v>
      </c>
      <c r="D23" s="4">
        <v>1.891</v>
      </c>
      <c r="P23" s="6"/>
    </row>
    <row r="24" spans="1:16" x14ac:dyDescent="0.25">
      <c r="A24" s="3" t="s">
        <v>22</v>
      </c>
      <c r="B24" s="5">
        <v>75</v>
      </c>
      <c r="C24" s="5">
        <v>350</v>
      </c>
      <c r="D24" s="4">
        <v>1.847</v>
      </c>
      <c r="P24" s="6"/>
    </row>
    <row r="25" spans="1:16" x14ac:dyDescent="0.25">
      <c r="A25" s="3" t="s">
        <v>23</v>
      </c>
      <c r="B25" s="5">
        <v>45</v>
      </c>
      <c r="C25" s="5">
        <v>300</v>
      </c>
      <c r="D25" s="4">
        <v>1.7839999999999998</v>
      </c>
      <c r="P25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115" zoomScaleNormal="115" workbookViewId="0">
      <selection activeCell="I5" sqref="I5"/>
    </sheetView>
  </sheetViews>
  <sheetFormatPr defaultRowHeight="15" x14ac:dyDescent="0.25"/>
  <cols>
    <col min="1" max="1" width="9.140625" style="2"/>
    <col min="2" max="2" width="13.140625" style="2" bestFit="1" customWidth="1"/>
    <col min="3" max="3" width="12.85546875" style="2" bestFit="1" customWidth="1"/>
    <col min="4" max="4" width="9.85546875" style="2" bestFit="1" customWidth="1"/>
    <col min="5" max="5" width="9.85546875" style="2" customWidth="1"/>
    <col min="6" max="6" width="10.7109375" style="2" bestFit="1" customWidth="1"/>
    <col min="7" max="7" width="11.42578125" style="2" bestFit="1" customWidth="1"/>
    <col min="8" max="8" width="15.5703125" style="2" bestFit="1" customWidth="1"/>
    <col min="9" max="9" width="13" style="2" bestFit="1" customWidth="1"/>
    <col min="10" max="10" width="13.28515625" style="2" bestFit="1" customWidth="1"/>
    <col min="11" max="16384" width="9.140625" style="2"/>
  </cols>
  <sheetData>
    <row r="1" spans="1:21" x14ac:dyDescent="0.25">
      <c r="F1" s="3" t="s">
        <v>29</v>
      </c>
      <c r="G1" s="2" t="s">
        <v>33</v>
      </c>
      <c r="H1" s="2" t="s">
        <v>34</v>
      </c>
      <c r="I1" s="2" t="s">
        <v>28</v>
      </c>
      <c r="J1" s="2" t="s">
        <v>32</v>
      </c>
    </row>
    <row r="2" spans="1:21" x14ac:dyDescent="0.25">
      <c r="F2" s="2">
        <v>800</v>
      </c>
      <c r="G2" s="5">
        <v>15</v>
      </c>
      <c r="H2" s="5">
        <v>2</v>
      </c>
      <c r="I2" s="4">
        <v>0.4</v>
      </c>
      <c r="J2" s="2">
        <v>0.8</v>
      </c>
    </row>
    <row r="3" spans="1:21" x14ac:dyDescent="0.25">
      <c r="G3" s="5"/>
      <c r="H3" s="5"/>
      <c r="I3" s="4"/>
    </row>
    <row r="4" spans="1:21" s="3" customFormat="1" ht="45" x14ac:dyDescent="0.25">
      <c r="A4" s="1" t="s">
        <v>24</v>
      </c>
      <c r="B4" s="3" t="s">
        <v>25</v>
      </c>
      <c r="C4" s="3" t="s">
        <v>27</v>
      </c>
      <c r="D4" s="3" t="s">
        <v>26</v>
      </c>
      <c r="F4" s="3" t="s">
        <v>36</v>
      </c>
      <c r="G4" s="3" t="s">
        <v>37</v>
      </c>
      <c r="H4" s="3" t="s">
        <v>30</v>
      </c>
      <c r="I4" s="3" t="s">
        <v>35</v>
      </c>
      <c r="J4" s="3" t="s">
        <v>31</v>
      </c>
    </row>
    <row r="5" spans="1:21" x14ac:dyDescent="0.25">
      <c r="A5" s="3" t="s">
        <v>0</v>
      </c>
      <c r="B5" s="5">
        <f>data!B2</f>
        <v>25</v>
      </c>
      <c r="C5" s="5">
        <f>data!C2</f>
        <v>250</v>
      </c>
      <c r="D5" s="5">
        <f>data!D2</f>
        <v>1.7129999999999999</v>
      </c>
      <c r="E5" s="5"/>
      <c r="F5" s="9">
        <f t="shared" ref="F5:F28" si="0">$I$2*$F$2</f>
        <v>320</v>
      </c>
      <c r="G5" s="9">
        <f>($J$2-$I$2)*$F$2</f>
        <v>320</v>
      </c>
      <c r="H5" s="7">
        <f>IF(F5&lt;B5,(B5-F5)*$G$2,(B5-F5)*D5)/100</f>
        <v>-5.05335</v>
      </c>
      <c r="I5" s="7">
        <f>IF(G5&lt;C5,(C5-G5)*$H$2,0)/100</f>
        <v>0</v>
      </c>
      <c r="J5" s="8">
        <f>H5+I5</f>
        <v>-5.05335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3" t="s">
        <v>1</v>
      </c>
      <c r="B6" s="5">
        <f>data!B3</f>
        <v>20</v>
      </c>
      <c r="C6" s="5">
        <f>data!C3</f>
        <v>250</v>
      </c>
      <c r="D6" s="5">
        <f>data!D3</f>
        <v>1.653</v>
      </c>
      <c r="E6" s="5"/>
      <c r="F6" s="9">
        <f t="shared" si="0"/>
        <v>320</v>
      </c>
      <c r="G6" s="9">
        <f t="shared" ref="G6:G28" si="1">($J$2-$I$2)*$F$2</f>
        <v>320</v>
      </c>
      <c r="H6" s="7">
        <f t="shared" ref="H6:H28" si="2">IF(F6&lt;B6,(B6-F6)*$G$2,(B6-F6)*D6)/100</f>
        <v>-4.9590000000000005</v>
      </c>
      <c r="I6" s="7">
        <f t="shared" ref="I6:I28" si="3">IF(G6&lt;C6,(C6-G6)*$H$2,0)/100</f>
        <v>0</v>
      </c>
      <c r="J6" s="8">
        <f t="shared" ref="J6:J28" si="4">H6+I6</f>
        <v>-4.9590000000000005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3" t="s">
        <v>2</v>
      </c>
      <c r="B7" s="5">
        <f>data!B4</f>
        <v>15</v>
      </c>
      <c r="C7" s="5">
        <f>data!C4</f>
        <v>250</v>
      </c>
      <c r="D7" s="5">
        <f>data!D4</f>
        <v>1.5970000000000002</v>
      </c>
      <c r="E7" s="5"/>
      <c r="F7" s="9">
        <f t="shared" si="0"/>
        <v>320</v>
      </c>
      <c r="G7" s="9">
        <f t="shared" si="1"/>
        <v>320</v>
      </c>
      <c r="H7" s="7">
        <f t="shared" si="2"/>
        <v>-4.8708500000000008</v>
      </c>
      <c r="I7" s="7">
        <f t="shared" si="3"/>
        <v>0</v>
      </c>
      <c r="J7" s="8">
        <f t="shared" si="4"/>
        <v>-4.8708500000000008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3" t="s">
        <v>3</v>
      </c>
      <c r="B8" s="5">
        <f>data!B5</f>
        <v>15</v>
      </c>
      <c r="C8" s="5">
        <f>data!C5</f>
        <v>250</v>
      </c>
      <c r="D8" s="5">
        <f>data!D5</f>
        <v>1.6230000000000002</v>
      </c>
      <c r="E8" s="5"/>
      <c r="F8" s="9">
        <f t="shared" si="0"/>
        <v>320</v>
      </c>
      <c r="G8" s="9">
        <f t="shared" si="1"/>
        <v>320</v>
      </c>
      <c r="H8" s="7">
        <f t="shared" si="2"/>
        <v>-4.9501500000000007</v>
      </c>
      <c r="I8" s="7">
        <f t="shared" si="3"/>
        <v>0</v>
      </c>
      <c r="J8" s="8">
        <f t="shared" si="4"/>
        <v>-4.9501500000000007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 t="s">
        <v>4</v>
      </c>
      <c r="B9" s="5">
        <f>data!B6</f>
        <v>25</v>
      </c>
      <c r="C9" s="5">
        <f>data!C6</f>
        <v>250</v>
      </c>
      <c r="D9" s="5">
        <f>data!D6</f>
        <v>2.2769999999999997</v>
      </c>
      <c r="E9" s="5"/>
      <c r="F9" s="9">
        <f t="shared" si="0"/>
        <v>320</v>
      </c>
      <c r="G9" s="9">
        <f t="shared" si="1"/>
        <v>320</v>
      </c>
      <c r="H9" s="7">
        <f t="shared" si="2"/>
        <v>-6.7171499999999993</v>
      </c>
      <c r="I9" s="7">
        <f t="shared" si="3"/>
        <v>0</v>
      </c>
      <c r="J9" s="8">
        <f t="shared" si="4"/>
        <v>-6.7171499999999993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3" t="s">
        <v>5</v>
      </c>
      <c r="B10" s="5">
        <f>data!B7</f>
        <v>90</v>
      </c>
      <c r="C10" s="5">
        <f>data!C7</f>
        <v>350</v>
      </c>
      <c r="D10" s="5">
        <f>data!D7</f>
        <v>3.4009999999999998</v>
      </c>
      <c r="E10" s="5"/>
      <c r="F10" s="9">
        <f t="shared" si="0"/>
        <v>320</v>
      </c>
      <c r="G10" s="9">
        <f t="shared" si="1"/>
        <v>320</v>
      </c>
      <c r="H10" s="7">
        <f t="shared" si="2"/>
        <v>-7.8222999999999994</v>
      </c>
      <c r="I10" s="7">
        <f t="shared" si="3"/>
        <v>0.6</v>
      </c>
      <c r="J10" s="8">
        <f t="shared" si="4"/>
        <v>-7.2222999999999997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3" t="s">
        <v>6</v>
      </c>
      <c r="B11" s="5">
        <f>data!B8</f>
        <v>130</v>
      </c>
      <c r="C11" s="5">
        <f>data!C8</f>
        <v>600</v>
      </c>
      <c r="D11" s="5">
        <f>data!D8</f>
        <v>4.74</v>
      </c>
      <c r="E11" s="5"/>
      <c r="F11" s="9">
        <f t="shared" si="0"/>
        <v>320</v>
      </c>
      <c r="G11" s="9">
        <f t="shared" si="1"/>
        <v>320</v>
      </c>
      <c r="H11" s="7">
        <f t="shared" si="2"/>
        <v>-9.0060000000000002</v>
      </c>
      <c r="I11" s="7">
        <f t="shared" si="3"/>
        <v>5.6</v>
      </c>
      <c r="J11" s="8">
        <f t="shared" si="4"/>
        <v>-3.4060000000000006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3" t="s">
        <v>7</v>
      </c>
      <c r="B12" s="5">
        <f>data!B9</f>
        <v>120</v>
      </c>
      <c r="C12" s="5">
        <f>data!C9</f>
        <v>600</v>
      </c>
      <c r="D12" s="5">
        <f>data!D9</f>
        <v>4.74</v>
      </c>
      <c r="E12" s="5"/>
      <c r="F12" s="9">
        <f t="shared" si="0"/>
        <v>320</v>
      </c>
      <c r="G12" s="9">
        <f t="shared" si="1"/>
        <v>320</v>
      </c>
      <c r="H12" s="7">
        <f t="shared" si="2"/>
        <v>-9.48</v>
      </c>
      <c r="I12" s="7">
        <f t="shared" si="3"/>
        <v>5.6</v>
      </c>
      <c r="J12" s="8">
        <f t="shared" si="4"/>
        <v>-3.8800000000000008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3" t="s">
        <v>8</v>
      </c>
      <c r="B13" s="5">
        <f>data!B10</f>
        <v>130</v>
      </c>
      <c r="C13" s="5">
        <f>data!C10</f>
        <v>500</v>
      </c>
      <c r="D13" s="5">
        <f>data!D10</f>
        <v>4.3999999999999995</v>
      </c>
      <c r="E13" s="5"/>
      <c r="F13" s="9">
        <f t="shared" si="0"/>
        <v>320</v>
      </c>
      <c r="G13" s="9">
        <f t="shared" si="1"/>
        <v>320</v>
      </c>
      <c r="H13" s="7">
        <f t="shared" si="2"/>
        <v>-8.36</v>
      </c>
      <c r="I13" s="7">
        <f t="shared" si="3"/>
        <v>3.6</v>
      </c>
      <c r="J13" s="8">
        <f t="shared" si="4"/>
        <v>-4.76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3" t="s">
        <v>9</v>
      </c>
      <c r="B14" s="5">
        <f>data!B11</f>
        <v>145</v>
      </c>
      <c r="C14" s="5">
        <f>data!C11</f>
        <v>550</v>
      </c>
      <c r="D14" s="5">
        <f>data!D11</f>
        <v>4.2009999999999996</v>
      </c>
      <c r="E14" s="5"/>
      <c r="F14" s="9">
        <f t="shared" si="0"/>
        <v>320</v>
      </c>
      <c r="G14" s="9">
        <f t="shared" si="1"/>
        <v>320</v>
      </c>
      <c r="H14" s="7">
        <f t="shared" si="2"/>
        <v>-7.3517499999999991</v>
      </c>
      <c r="I14" s="7">
        <f t="shared" si="3"/>
        <v>4.5999999999999996</v>
      </c>
      <c r="J14" s="8">
        <f t="shared" si="4"/>
        <v>-2.7517499999999995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3" t="s">
        <v>10</v>
      </c>
      <c r="B15" s="5">
        <f>data!B12</f>
        <v>160</v>
      </c>
      <c r="C15" s="5">
        <f>data!C12</f>
        <v>650</v>
      </c>
      <c r="D15" s="5">
        <f>data!D12</f>
        <v>3.016</v>
      </c>
      <c r="E15" s="5"/>
      <c r="F15" s="9">
        <f t="shared" si="0"/>
        <v>320</v>
      </c>
      <c r="G15" s="9">
        <f t="shared" si="1"/>
        <v>320</v>
      </c>
      <c r="H15" s="7">
        <f t="shared" si="2"/>
        <v>-4.8255999999999997</v>
      </c>
      <c r="I15" s="7">
        <f t="shared" si="3"/>
        <v>6.6</v>
      </c>
      <c r="J15" s="8">
        <f t="shared" si="4"/>
        <v>1.7744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3" t="s">
        <v>11</v>
      </c>
      <c r="B16" s="5">
        <f>data!B13</f>
        <v>145</v>
      </c>
      <c r="C16" s="5">
        <f>data!C13</f>
        <v>650</v>
      </c>
      <c r="D16" s="5">
        <f>data!D13</f>
        <v>2.6470000000000002</v>
      </c>
      <c r="E16" s="5"/>
      <c r="F16" s="9">
        <f t="shared" si="0"/>
        <v>320</v>
      </c>
      <c r="G16" s="9">
        <f t="shared" si="1"/>
        <v>320</v>
      </c>
      <c r="H16" s="7">
        <f t="shared" si="2"/>
        <v>-4.63225</v>
      </c>
      <c r="I16" s="7">
        <f t="shared" si="3"/>
        <v>6.6</v>
      </c>
      <c r="J16" s="8">
        <f t="shared" si="4"/>
        <v>1.9677499999999997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3" t="s">
        <v>12</v>
      </c>
      <c r="B17" s="5">
        <f>data!B14</f>
        <v>135</v>
      </c>
      <c r="C17" s="5">
        <f>data!C14</f>
        <v>600</v>
      </c>
      <c r="D17" s="5">
        <f>data!D14</f>
        <v>2.407</v>
      </c>
      <c r="E17" s="5"/>
      <c r="F17" s="9">
        <f t="shared" si="0"/>
        <v>320</v>
      </c>
      <c r="G17" s="9">
        <f t="shared" si="1"/>
        <v>320</v>
      </c>
      <c r="H17" s="7">
        <f t="shared" si="2"/>
        <v>-4.4529500000000004</v>
      </c>
      <c r="I17" s="7">
        <f t="shared" si="3"/>
        <v>5.6</v>
      </c>
      <c r="J17" s="8">
        <f t="shared" si="4"/>
        <v>1.1470499999999992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3" t="s">
        <v>13</v>
      </c>
      <c r="B18" s="5">
        <f>data!B15</f>
        <v>120</v>
      </c>
      <c r="C18" s="5">
        <f>data!C15</f>
        <v>550</v>
      </c>
      <c r="D18" s="5">
        <f>data!D15</f>
        <v>3.3960000000000004</v>
      </c>
      <c r="E18" s="5"/>
      <c r="F18" s="9">
        <f t="shared" si="0"/>
        <v>320</v>
      </c>
      <c r="G18" s="9">
        <f t="shared" si="1"/>
        <v>320</v>
      </c>
      <c r="H18" s="7">
        <f t="shared" si="2"/>
        <v>-6.7920000000000007</v>
      </c>
      <c r="I18" s="7">
        <f t="shared" si="3"/>
        <v>4.5999999999999996</v>
      </c>
      <c r="J18" s="8">
        <f t="shared" si="4"/>
        <v>-2.1920000000000011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3" t="s">
        <v>14</v>
      </c>
      <c r="B19" s="5">
        <f>data!B16</f>
        <v>125</v>
      </c>
      <c r="C19" s="5">
        <f>data!C16</f>
        <v>500</v>
      </c>
      <c r="D19" s="5">
        <f>data!D16</f>
        <v>3.1269999999999998</v>
      </c>
      <c r="E19" s="5"/>
      <c r="F19" s="9">
        <f t="shared" si="0"/>
        <v>320</v>
      </c>
      <c r="G19" s="9">
        <f t="shared" si="1"/>
        <v>320</v>
      </c>
      <c r="H19" s="7">
        <f t="shared" si="2"/>
        <v>-6.0976499999999998</v>
      </c>
      <c r="I19" s="7">
        <f t="shared" si="3"/>
        <v>3.6</v>
      </c>
      <c r="J19" s="8">
        <f t="shared" si="4"/>
        <v>-2.4976499999999997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3" t="s">
        <v>15</v>
      </c>
      <c r="B20" s="5">
        <f>data!B17</f>
        <v>150</v>
      </c>
      <c r="C20" s="5">
        <f>data!C17</f>
        <v>550</v>
      </c>
      <c r="D20" s="5">
        <f>data!D17</f>
        <v>3.3909999999999996</v>
      </c>
      <c r="E20" s="5"/>
      <c r="F20" s="9">
        <f t="shared" si="0"/>
        <v>320</v>
      </c>
      <c r="G20" s="9">
        <f t="shared" si="1"/>
        <v>320</v>
      </c>
      <c r="H20" s="7">
        <f t="shared" si="2"/>
        <v>-5.7646999999999995</v>
      </c>
      <c r="I20" s="7">
        <f t="shared" si="3"/>
        <v>4.5999999999999996</v>
      </c>
      <c r="J20" s="8">
        <f t="shared" si="4"/>
        <v>-1.1646999999999998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 s="3" t="s">
        <v>16</v>
      </c>
      <c r="B21" s="5">
        <f>data!B18</f>
        <v>200</v>
      </c>
      <c r="C21" s="5">
        <f>data!C18</f>
        <v>600</v>
      </c>
      <c r="D21" s="5">
        <f>data!D18</f>
        <v>3.6270000000000002</v>
      </c>
      <c r="E21" s="5"/>
      <c r="F21" s="9">
        <f t="shared" si="0"/>
        <v>320</v>
      </c>
      <c r="G21" s="9">
        <f t="shared" si="1"/>
        <v>320</v>
      </c>
      <c r="H21" s="7">
        <f t="shared" si="2"/>
        <v>-4.3524000000000003</v>
      </c>
      <c r="I21" s="7">
        <f t="shared" si="3"/>
        <v>5.6</v>
      </c>
      <c r="J21" s="8">
        <f t="shared" si="4"/>
        <v>1.2475999999999994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3" t="s">
        <v>17</v>
      </c>
      <c r="B22" s="5">
        <f>data!B19</f>
        <v>230</v>
      </c>
      <c r="C22" s="5">
        <f>data!C19</f>
        <v>500</v>
      </c>
      <c r="D22" s="5">
        <f>data!D19</f>
        <v>3.7520000000000007</v>
      </c>
      <c r="E22" s="5"/>
      <c r="F22" s="9">
        <f t="shared" si="0"/>
        <v>320</v>
      </c>
      <c r="G22" s="9">
        <f t="shared" si="1"/>
        <v>320</v>
      </c>
      <c r="H22" s="7">
        <f t="shared" si="2"/>
        <v>-3.3768000000000007</v>
      </c>
      <c r="I22" s="7">
        <f t="shared" si="3"/>
        <v>3.6</v>
      </c>
      <c r="J22" s="8">
        <f t="shared" si="4"/>
        <v>0.2231999999999994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3" t="s">
        <v>18</v>
      </c>
      <c r="B23" s="5">
        <f>data!B20</f>
        <v>220</v>
      </c>
      <c r="C23" s="5">
        <f>data!C20</f>
        <v>600</v>
      </c>
      <c r="D23" s="5">
        <f>data!D20</f>
        <v>3.6159999999999997</v>
      </c>
      <c r="E23" s="5"/>
      <c r="F23" s="9">
        <f t="shared" si="0"/>
        <v>320</v>
      </c>
      <c r="G23" s="9">
        <f t="shared" si="1"/>
        <v>320</v>
      </c>
      <c r="H23" s="7">
        <f t="shared" si="2"/>
        <v>-3.6159999999999997</v>
      </c>
      <c r="I23" s="7">
        <f t="shared" si="3"/>
        <v>5.6</v>
      </c>
      <c r="J23" s="8">
        <f t="shared" si="4"/>
        <v>1.984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3" t="s">
        <v>19</v>
      </c>
      <c r="B24" s="5">
        <f>data!B21</f>
        <v>200</v>
      </c>
      <c r="C24" s="5">
        <f>data!C21</f>
        <v>600</v>
      </c>
      <c r="D24" s="5">
        <f>data!D21</f>
        <v>2.2800000000000002</v>
      </c>
      <c r="E24" s="5"/>
      <c r="F24" s="9">
        <f t="shared" si="0"/>
        <v>320</v>
      </c>
      <c r="G24" s="9">
        <f t="shared" si="1"/>
        <v>320</v>
      </c>
      <c r="H24" s="7">
        <f t="shared" si="2"/>
        <v>-2.7360000000000002</v>
      </c>
      <c r="I24" s="7">
        <f t="shared" si="3"/>
        <v>5.6</v>
      </c>
      <c r="J24" s="8">
        <f t="shared" si="4"/>
        <v>2.8639999999999994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3" t="s">
        <v>20</v>
      </c>
      <c r="B25" s="5">
        <f>data!B22</f>
        <v>150</v>
      </c>
      <c r="C25" s="5">
        <f>data!C22</f>
        <v>450</v>
      </c>
      <c r="D25" s="5">
        <f>data!D22</f>
        <v>1.9739999999999998</v>
      </c>
      <c r="E25" s="5"/>
      <c r="F25" s="9">
        <f t="shared" si="0"/>
        <v>320</v>
      </c>
      <c r="G25" s="9">
        <f t="shared" si="1"/>
        <v>320</v>
      </c>
      <c r="H25" s="7">
        <f t="shared" si="2"/>
        <v>-3.3557999999999999</v>
      </c>
      <c r="I25" s="7">
        <f t="shared" si="3"/>
        <v>2.6</v>
      </c>
      <c r="J25" s="8">
        <f t="shared" si="4"/>
        <v>-0.75579999999999981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3" t="s">
        <v>21</v>
      </c>
      <c r="B26" s="5">
        <f>data!B23</f>
        <v>120</v>
      </c>
      <c r="C26" s="5">
        <f>data!C23</f>
        <v>400</v>
      </c>
      <c r="D26" s="5">
        <f>data!D23</f>
        <v>1.891</v>
      </c>
      <c r="E26" s="5"/>
      <c r="F26" s="9">
        <f t="shared" si="0"/>
        <v>320</v>
      </c>
      <c r="G26" s="9">
        <f t="shared" si="1"/>
        <v>320</v>
      </c>
      <c r="H26" s="7">
        <f t="shared" si="2"/>
        <v>-3.782</v>
      </c>
      <c r="I26" s="7">
        <f t="shared" si="3"/>
        <v>1.6</v>
      </c>
      <c r="J26" s="8">
        <f t="shared" si="4"/>
        <v>-2.1819999999999999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3" t="s">
        <v>22</v>
      </c>
      <c r="B27" s="5">
        <f>data!B24</f>
        <v>75</v>
      </c>
      <c r="C27" s="5">
        <f>data!C24</f>
        <v>350</v>
      </c>
      <c r="D27" s="5">
        <f>data!D24</f>
        <v>1.847</v>
      </c>
      <c r="E27" s="5"/>
      <c r="F27" s="9">
        <f t="shared" si="0"/>
        <v>320</v>
      </c>
      <c r="G27" s="9">
        <f t="shared" si="1"/>
        <v>320</v>
      </c>
      <c r="H27" s="7">
        <f t="shared" si="2"/>
        <v>-4.52515</v>
      </c>
      <c r="I27" s="7">
        <f t="shared" si="3"/>
        <v>0.6</v>
      </c>
      <c r="J27" s="8">
        <f t="shared" si="4"/>
        <v>-3.9251499999999999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3" t="s">
        <v>23</v>
      </c>
      <c r="B28" s="5">
        <f>data!B25</f>
        <v>45</v>
      </c>
      <c r="C28" s="5">
        <f>data!C25</f>
        <v>300</v>
      </c>
      <c r="D28" s="5">
        <f>data!D25</f>
        <v>1.7839999999999998</v>
      </c>
      <c r="E28" s="5"/>
      <c r="F28" s="9">
        <f t="shared" si="0"/>
        <v>320</v>
      </c>
      <c r="G28" s="9">
        <f t="shared" si="1"/>
        <v>320</v>
      </c>
      <c r="H28" s="7">
        <f t="shared" si="2"/>
        <v>-4.9059999999999997</v>
      </c>
      <c r="I28" s="7">
        <f t="shared" si="3"/>
        <v>0</v>
      </c>
      <c r="J28" s="8">
        <f t="shared" si="4"/>
        <v>-4.9059999999999997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H29" s="7">
        <f>SUM(H5:H28)</f>
        <v>-131.78585000000001</v>
      </c>
      <c r="I29" s="7">
        <f t="shared" ref="I29:J29" si="5">SUM(I5:I28)</f>
        <v>76.799999999999983</v>
      </c>
      <c r="J29" s="7">
        <f t="shared" si="5"/>
        <v>-54.985850000000013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115" zoomScaleNormal="115" workbookViewId="0">
      <selection activeCell="H5" sqref="H5"/>
    </sheetView>
  </sheetViews>
  <sheetFormatPr defaultRowHeight="15" x14ac:dyDescent="0.25"/>
  <cols>
    <col min="1" max="1" width="9.140625" style="2"/>
    <col min="2" max="2" width="13.140625" style="2" bestFit="1" customWidth="1"/>
    <col min="3" max="3" width="12.85546875" style="2" bestFit="1" customWidth="1"/>
    <col min="4" max="4" width="9.85546875" style="2" bestFit="1" customWidth="1"/>
    <col min="5" max="5" width="9.85546875" style="2" customWidth="1"/>
    <col min="6" max="6" width="10.7109375" style="2" bestFit="1" customWidth="1"/>
    <col min="7" max="7" width="11.42578125" style="2" bestFit="1" customWidth="1"/>
    <col min="8" max="8" width="15.5703125" style="2" bestFit="1" customWidth="1"/>
    <col min="9" max="9" width="13" style="2" bestFit="1" customWidth="1"/>
    <col min="10" max="10" width="13.28515625" style="2" bestFit="1" customWidth="1"/>
    <col min="11" max="16384" width="9.140625" style="2"/>
  </cols>
  <sheetData>
    <row r="1" spans="1:11" x14ac:dyDescent="0.25">
      <c r="F1" s="3" t="s">
        <v>29</v>
      </c>
      <c r="G1" s="2" t="s">
        <v>33</v>
      </c>
      <c r="H1" s="2" t="s">
        <v>34</v>
      </c>
      <c r="I1" s="2" t="s">
        <v>28</v>
      </c>
      <c r="J1" s="2" t="s">
        <v>32</v>
      </c>
    </row>
    <row r="2" spans="1:11" x14ac:dyDescent="0.25">
      <c r="F2" s="2">
        <v>800</v>
      </c>
      <c r="G2" s="5">
        <v>15</v>
      </c>
      <c r="H2" s="5">
        <v>2</v>
      </c>
      <c r="I2" s="4">
        <v>0.28749999175867835</v>
      </c>
      <c r="J2" s="2">
        <v>0.8</v>
      </c>
    </row>
    <row r="3" spans="1:11" x14ac:dyDescent="0.25">
      <c r="G3" s="5"/>
      <c r="H3" s="5"/>
      <c r="I3" s="4"/>
    </row>
    <row r="4" spans="1:11" ht="45" x14ac:dyDescent="0.25">
      <c r="A4" s="1" t="s">
        <v>24</v>
      </c>
      <c r="B4" s="3" t="s">
        <v>25</v>
      </c>
      <c r="C4" s="3" t="s">
        <v>27</v>
      </c>
      <c r="D4" s="3" t="s">
        <v>26</v>
      </c>
      <c r="E4" s="3"/>
      <c r="F4" s="3" t="s">
        <v>36</v>
      </c>
      <c r="G4" s="3" t="s">
        <v>37</v>
      </c>
      <c r="H4" s="3" t="s">
        <v>30</v>
      </c>
      <c r="I4" s="3" t="s">
        <v>35</v>
      </c>
      <c r="J4" s="3" t="s">
        <v>31</v>
      </c>
    </row>
    <row r="5" spans="1:11" x14ac:dyDescent="0.25">
      <c r="A5" s="3" t="s">
        <v>0</v>
      </c>
      <c r="B5" s="5">
        <f>data!B2</f>
        <v>25</v>
      </c>
      <c r="C5" s="5">
        <f>data!C2</f>
        <v>250</v>
      </c>
      <c r="D5" s="5">
        <f>data!D2*0.3</f>
        <v>0.51389999999999991</v>
      </c>
      <c r="E5" s="5"/>
      <c r="F5" s="9">
        <f t="shared" ref="F5:F28" si="0">$I$2*$F$2</f>
        <v>229.99999340694268</v>
      </c>
      <c r="G5" s="9">
        <f>($J$2-$I$2)*$F$2</f>
        <v>410.00000659305738</v>
      </c>
      <c r="H5" s="7">
        <f>IF(F5&lt;B5,(B5-F5)*$G$2,(B5-F5)*D5)/100</f>
        <v>-1.0534949661182784</v>
      </c>
      <c r="I5" s="7">
        <f>IF(G5&lt;C5,(C5-G5)*$H$2,0)/100</f>
        <v>0</v>
      </c>
      <c r="J5" s="8">
        <f>H5+I5</f>
        <v>-1.0534949661182784</v>
      </c>
      <c r="K5" s="3"/>
    </row>
    <row r="6" spans="1:11" x14ac:dyDescent="0.25">
      <c r="A6" s="3" t="s">
        <v>1</v>
      </c>
      <c r="B6" s="5">
        <f>data!B3</f>
        <v>20</v>
      </c>
      <c r="C6" s="5">
        <f>data!C3</f>
        <v>250</v>
      </c>
      <c r="D6" s="5">
        <f>data!D3*0.3</f>
        <v>0.49590000000000001</v>
      </c>
      <c r="E6" s="5"/>
      <c r="F6" s="9">
        <f t="shared" si="0"/>
        <v>229.99999340694268</v>
      </c>
      <c r="G6" s="9">
        <f t="shared" ref="G6:G28" si="1">($J$2-$I$2)*$F$2</f>
        <v>410.00000659305738</v>
      </c>
      <c r="H6" s="7">
        <f t="shared" ref="H6:H28" si="2">IF(F6&lt;B6,(B6-F6)*$G$2,(B6-F6)*D6)/100</f>
        <v>-1.0413899673050289</v>
      </c>
      <c r="I6" s="7">
        <f t="shared" ref="I6:I28" si="3">IF(G6&lt;C6,(C6-G6)*$H$2,0)/100</f>
        <v>0</v>
      </c>
      <c r="J6" s="8">
        <f t="shared" ref="J6:J28" si="4">H6+I6</f>
        <v>-1.0413899673050289</v>
      </c>
      <c r="K6" s="3"/>
    </row>
    <row r="7" spans="1:11" x14ac:dyDescent="0.25">
      <c r="A7" s="3" t="s">
        <v>2</v>
      </c>
      <c r="B7" s="5">
        <f>data!B4</f>
        <v>15</v>
      </c>
      <c r="C7" s="5">
        <f>data!C4</f>
        <v>250</v>
      </c>
      <c r="D7" s="5">
        <f>data!D4*0.3</f>
        <v>0.47910000000000003</v>
      </c>
      <c r="E7" s="5"/>
      <c r="F7" s="9">
        <f t="shared" si="0"/>
        <v>229.99999340694268</v>
      </c>
      <c r="G7" s="9">
        <f t="shared" si="1"/>
        <v>410.00000659305738</v>
      </c>
      <c r="H7" s="7">
        <f t="shared" si="2"/>
        <v>-1.0300649684126624</v>
      </c>
      <c r="I7" s="7">
        <f t="shared" si="3"/>
        <v>0</v>
      </c>
      <c r="J7" s="8">
        <f t="shared" si="4"/>
        <v>-1.0300649684126624</v>
      </c>
      <c r="K7" s="3"/>
    </row>
    <row r="8" spans="1:11" x14ac:dyDescent="0.25">
      <c r="A8" s="3" t="s">
        <v>3</v>
      </c>
      <c r="B8" s="5">
        <f>data!B5</f>
        <v>15</v>
      </c>
      <c r="C8" s="5">
        <f>data!C5</f>
        <v>250</v>
      </c>
      <c r="D8" s="5">
        <f>data!D5*0.3</f>
        <v>0.48690000000000005</v>
      </c>
      <c r="E8" s="5"/>
      <c r="F8" s="9">
        <f t="shared" si="0"/>
        <v>229.99999340694268</v>
      </c>
      <c r="G8" s="9">
        <f t="shared" si="1"/>
        <v>410.00000659305738</v>
      </c>
      <c r="H8" s="7">
        <f t="shared" si="2"/>
        <v>-1.0468349678984041</v>
      </c>
      <c r="I8" s="7">
        <f t="shared" si="3"/>
        <v>0</v>
      </c>
      <c r="J8" s="8">
        <f t="shared" si="4"/>
        <v>-1.0468349678984041</v>
      </c>
      <c r="K8" s="3"/>
    </row>
    <row r="9" spans="1:11" x14ac:dyDescent="0.25">
      <c r="A9" s="3" t="s">
        <v>4</v>
      </c>
      <c r="B9" s="5">
        <f>data!B6</f>
        <v>25</v>
      </c>
      <c r="C9" s="5">
        <f>data!C6</f>
        <v>250</v>
      </c>
      <c r="D9" s="5">
        <f>data!D6*0.3</f>
        <v>0.68309999999999993</v>
      </c>
      <c r="E9" s="5"/>
      <c r="F9" s="9">
        <f t="shared" si="0"/>
        <v>229.99999340694268</v>
      </c>
      <c r="G9" s="9">
        <f t="shared" si="1"/>
        <v>410.00000659305738</v>
      </c>
      <c r="H9" s="7">
        <f t="shared" si="2"/>
        <v>-1.4003549549628251</v>
      </c>
      <c r="I9" s="7">
        <f t="shared" si="3"/>
        <v>0</v>
      </c>
      <c r="J9" s="8">
        <f t="shared" si="4"/>
        <v>-1.4003549549628251</v>
      </c>
      <c r="K9" s="3"/>
    </row>
    <row r="10" spans="1:11" x14ac:dyDescent="0.25">
      <c r="A10" s="3" t="s">
        <v>5</v>
      </c>
      <c r="B10" s="5">
        <f>data!B7</f>
        <v>90</v>
      </c>
      <c r="C10" s="5">
        <f>data!C7</f>
        <v>350</v>
      </c>
      <c r="D10" s="5">
        <f>data!D7*0.3</f>
        <v>1.0203</v>
      </c>
      <c r="E10" s="5"/>
      <c r="F10" s="9">
        <f t="shared" si="0"/>
        <v>229.99999340694268</v>
      </c>
      <c r="G10" s="9">
        <f t="shared" si="1"/>
        <v>410.00000659305738</v>
      </c>
      <c r="H10" s="7">
        <f t="shared" si="2"/>
        <v>-1.4284199327310361</v>
      </c>
      <c r="I10" s="7">
        <f t="shared" si="3"/>
        <v>0</v>
      </c>
      <c r="J10" s="8">
        <f t="shared" si="4"/>
        <v>-1.4284199327310361</v>
      </c>
      <c r="K10" s="3"/>
    </row>
    <row r="11" spans="1:11" x14ac:dyDescent="0.25">
      <c r="A11" s="3" t="s">
        <v>6</v>
      </c>
      <c r="B11" s="5">
        <f>data!B8</f>
        <v>130</v>
      </c>
      <c r="C11" s="5">
        <f>data!C8</f>
        <v>600</v>
      </c>
      <c r="D11" s="5">
        <f>data!D8*0.3</f>
        <v>1.4219999999999999</v>
      </c>
      <c r="E11" s="5"/>
      <c r="F11" s="9">
        <f t="shared" si="0"/>
        <v>229.99999340694268</v>
      </c>
      <c r="G11" s="9">
        <f t="shared" si="1"/>
        <v>410.00000659305738</v>
      </c>
      <c r="H11" s="7">
        <f t="shared" si="2"/>
        <v>-1.421999906246725</v>
      </c>
      <c r="I11" s="7">
        <f t="shared" si="3"/>
        <v>3.7999998681388525</v>
      </c>
      <c r="J11" s="8">
        <f t="shared" si="4"/>
        <v>2.3779999618921277</v>
      </c>
      <c r="K11" s="3"/>
    </row>
    <row r="12" spans="1:11" x14ac:dyDescent="0.25">
      <c r="A12" s="3" t="s">
        <v>7</v>
      </c>
      <c r="B12" s="5">
        <f>data!B9</f>
        <v>120</v>
      </c>
      <c r="C12" s="5">
        <f>data!C9</f>
        <v>600</v>
      </c>
      <c r="D12" s="5">
        <f>data!D9*0.3</f>
        <v>1.4219999999999999</v>
      </c>
      <c r="E12" s="5"/>
      <c r="F12" s="9">
        <f t="shared" si="0"/>
        <v>229.99999340694268</v>
      </c>
      <c r="G12" s="9">
        <f t="shared" si="1"/>
        <v>410.00000659305738</v>
      </c>
      <c r="H12" s="7">
        <f t="shared" si="2"/>
        <v>-1.5641999062467249</v>
      </c>
      <c r="I12" s="7">
        <f t="shared" si="3"/>
        <v>3.7999998681388525</v>
      </c>
      <c r="J12" s="8">
        <f t="shared" si="4"/>
        <v>2.2357999618921278</v>
      </c>
      <c r="K12" s="3"/>
    </row>
    <row r="13" spans="1:11" x14ac:dyDescent="0.25">
      <c r="A13" s="3" t="s">
        <v>8</v>
      </c>
      <c r="B13" s="5">
        <f>data!B10</f>
        <v>130</v>
      </c>
      <c r="C13" s="5">
        <f>data!C10</f>
        <v>500</v>
      </c>
      <c r="D13" s="5">
        <f>data!D10*0.3</f>
        <v>1.3199999999999998</v>
      </c>
      <c r="E13" s="5"/>
      <c r="F13" s="9">
        <f t="shared" si="0"/>
        <v>229.99999340694268</v>
      </c>
      <c r="G13" s="9">
        <f t="shared" si="1"/>
        <v>410.00000659305738</v>
      </c>
      <c r="H13" s="7">
        <f t="shared" si="2"/>
        <v>-1.3199999129716431</v>
      </c>
      <c r="I13" s="7">
        <f t="shared" si="3"/>
        <v>1.7999998681388525</v>
      </c>
      <c r="J13" s="8">
        <f t="shared" si="4"/>
        <v>0.47999995516720939</v>
      </c>
      <c r="K13" s="3"/>
    </row>
    <row r="14" spans="1:11" x14ac:dyDescent="0.25">
      <c r="A14" s="3" t="s">
        <v>9</v>
      </c>
      <c r="B14" s="5">
        <f>data!B11</f>
        <v>145</v>
      </c>
      <c r="C14" s="5">
        <f>data!C11</f>
        <v>550</v>
      </c>
      <c r="D14" s="5">
        <f>data!D11*0.3</f>
        <v>1.2602999999999998</v>
      </c>
      <c r="E14" s="5"/>
      <c r="F14" s="9">
        <f t="shared" si="0"/>
        <v>229.99999340694268</v>
      </c>
      <c r="G14" s="9">
        <f t="shared" si="1"/>
        <v>410.00000659305738</v>
      </c>
      <c r="H14" s="7">
        <f t="shared" si="2"/>
        <v>-1.0712549169076984</v>
      </c>
      <c r="I14" s="7">
        <f t="shared" si="3"/>
        <v>2.7999998681388525</v>
      </c>
      <c r="J14" s="8">
        <f t="shared" si="4"/>
        <v>1.7287449512311541</v>
      </c>
      <c r="K14" s="3"/>
    </row>
    <row r="15" spans="1:11" x14ac:dyDescent="0.25">
      <c r="A15" s="3" t="s">
        <v>10</v>
      </c>
      <c r="B15" s="5">
        <f>data!B12</f>
        <v>160</v>
      </c>
      <c r="C15" s="5">
        <f>data!C12</f>
        <v>650</v>
      </c>
      <c r="D15" s="5">
        <f>data!D12*0.3</f>
        <v>0.90479999999999994</v>
      </c>
      <c r="E15" s="5"/>
      <c r="F15" s="9">
        <f t="shared" si="0"/>
        <v>229.99999340694268</v>
      </c>
      <c r="G15" s="9">
        <f t="shared" si="1"/>
        <v>410.00000659305738</v>
      </c>
      <c r="H15" s="7">
        <f t="shared" si="2"/>
        <v>-0.63335994034601728</v>
      </c>
      <c r="I15" s="7">
        <f t="shared" si="3"/>
        <v>4.799999868138852</v>
      </c>
      <c r="J15" s="8">
        <f t="shared" si="4"/>
        <v>4.1666399277928345</v>
      </c>
      <c r="K15" s="3"/>
    </row>
    <row r="16" spans="1:11" x14ac:dyDescent="0.25">
      <c r="A16" s="3" t="s">
        <v>11</v>
      </c>
      <c r="B16" s="5">
        <f>data!B13</f>
        <v>145</v>
      </c>
      <c r="C16" s="5">
        <f>data!C13</f>
        <v>650</v>
      </c>
      <c r="D16" s="5">
        <f>data!D13*0.3</f>
        <v>0.79410000000000003</v>
      </c>
      <c r="E16" s="5"/>
      <c r="F16" s="9">
        <f t="shared" si="0"/>
        <v>229.99999340694268</v>
      </c>
      <c r="G16" s="9">
        <f t="shared" si="1"/>
        <v>410.00000659305738</v>
      </c>
      <c r="H16" s="7">
        <f t="shared" si="2"/>
        <v>-0.67498494764453187</v>
      </c>
      <c r="I16" s="7">
        <f t="shared" si="3"/>
        <v>4.799999868138852</v>
      </c>
      <c r="J16" s="8">
        <f t="shared" si="4"/>
        <v>4.1250149204943201</v>
      </c>
      <c r="K16" s="3"/>
    </row>
    <row r="17" spans="1:11" x14ac:dyDescent="0.25">
      <c r="A17" s="3" t="s">
        <v>12</v>
      </c>
      <c r="B17" s="5">
        <f>data!B14</f>
        <v>135</v>
      </c>
      <c r="C17" s="5">
        <f>data!C14</f>
        <v>600</v>
      </c>
      <c r="D17" s="5">
        <f>data!D14*0.3</f>
        <v>0.72209999999999996</v>
      </c>
      <c r="E17" s="5"/>
      <c r="F17" s="9">
        <f t="shared" si="0"/>
        <v>229.99999340694268</v>
      </c>
      <c r="G17" s="9">
        <f t="shared" si="1"/>
        <v>410.00000659305738</v>
      </c>
      <c r="H17" s="7">
        <f t="shared" si="2"/>
        <v>-0.68599495239153296</v>
      </c>
      <c r="I17" s="7">
        <f t="shared" si="3"/>
        <v>3.7999998681388525</v>
      </c>
      <c r="J17" s="8">
        <f t="shared" si="4"/>
        <v>3.1140049157473193</v>
      </c>
      <c r="K17" s="3"/>
    </row>
    <row r="18" spans="1:11" x14ac:dyDescent="0.25">
      <c r="A18" s="3" t="s">
        <v>13</v>
      </c>
      <c r="B18" s="5">
        <f>data!B15</f>
        <v>120</v>
      </c>
      <c r="C18" s="5">
        <f>data!C15</f>
        <v>550</v>
      </c>
      <c r="D18" s="5">
        <f>data!D15*0.3</f>
        <v>1.0188000000000001</v>
      </c>
      <c r="E18" s="5"/>
      <c r="F18" s="9">
        <f t="shared" si="0"/>
        <v>229.99999340694268</v>
      </c>
      <c r="G18" s="9">
        <f t="shared" si="1"/>
        <v>410.00000659305738</v>
      </c>
      <c r="H18" s="7">
        <f t="shared" si="2"/>
        <v>-1.1206799328299322</v>
      </c>
      <c r="I18" s="7">
        <f t="shared" si="3"/>
        <v>2.7999998681388525</v>
      </c>
      <c r="J18" s="8">
        <f t="shared" si="4"/>
        <v>1.6793199353089203</v>
      </c>
      <c r="K18" s="3"/>
    </row>
    <row r="19" spans="1:11" x14ac:dyDescent="0.25">
      <c r="A19" s="3" t="s">
        <v>14</v>
      </c>
      <c r="B19" s="5">
        <f>data!B16</f>
        <v>125</v>
      </c>
      <c r="C19" s="5">
        <f>data!C16</f>
        <v>500</v>
      </c>
      <c r="D19" s="5">
        <f>data!D16*0.3</f>
        <v>0.93809999999999993</v>
      </c>
      <c r="E19" s="5"/>
      <c r="F19" s="9">
        <f t="shared" si="0"/>
        <v>229.99999340694268</v>
      </c>
      <c r="G19" s="9">
        <f t="shared" si="1"/>
        <v>410.00000659305738</v>
      </c>
      <c r="H19" s="7">
        <f t="shared" si="2"/>
        <v>-0.98500493815052925</v>
      </c>
      <c r="I19" s="7">
        <f t="shared" si="3"/>
        <v>1.7999998681388525</v>
      </c>
      <c r="J19" s="8">
        <f t="shared" si="4"/>
        <v>0.81499492998832324</v>
      </c>
      <c r="K19" s="3"/>
    </row>
    <row r="20" spans="1:11" x14ac:dyDescent="0.25">
      <c r="A20" s="3" t="s">
        <v>15</v>
      </c>
      <c r="B20" s="5">
        <f>data!B17</f>
        <v>150</v>
      </c>
      <c r="C20" s="5">
        <f>data!C17</f>
        <v>550</v>
      </c>
      <c r="D20" s="5">
        <f>data!D17*0.3</f>
        <v>1.0172999999999999</v>
      </c>
      <c r="E20" s="5"/>
      <c r="F20" s="9">
        <f t="shared" si="0"/>
        <v>229.99999340694268</v>
      </c>
      <c r="G20" s="9">
        <f t="shared" si="1"/>
        <v>410.00000659305738</v>
      </c>
      <c r="H20" s="7">
        <f t="shared" si="2"/>
        <v>-0.81383993292882773</v>
      </c>
      <c r="I20" s="7">
        <f t="shared" si="3"/>
        <v>2.7999998681388525</v>
      </c>
      <c r="J20" s="8">
        <f t="shared" si="4"/>
        <v>1.9861599352100248</v>
      </c>
      <c r="K20" s="3"/>
    </row>
    <row r="21" spans="1:11" x14ac:dyDescent="0.25">
      <c r="A21" s="3" t="s">
        <v>16</v>
      </c>
      <c r="B21" s="5">
        <f>data!B18</f>
        <v>200</v>
      </c>
      <c r="C21" s="5">
        <f>data!C18</f>
        <v>600</v>
      </c>
      <c r="D21" s="5">
        <f>data!D18*0.3</f>
        <v>1.0881000000000001</v>
      </c>
      <c r="E21" s="5"/>
      <c r="F21" s="9">
        <f t="shared" si="0"/>
        <v>229.99999340694268</v>
      </c>
      <c r="G21" s="9">
        <f t="shared" si="1"/>
        <v>410.00000659305738</v>
      </c>
      <c r="H21" s="7">
        <f t="shared" si="2"/>
        <v>-0.3264299282609433</v>
      </c>
      <c r="I21" s="7">
        <f t="shared" si="3"/>
        <v>3.7999998681388525</v>
      </c>
      <c r="J21" s="8">
        <f t="shared" si="4"/>
        <v>3.4735699398779092</v>
      </c>
      <c r="K21" s="3"/>
    </row>
    <row r="22" spans="1:11" x14ac:dyDescent="0.25">
      <c r="A22" s="3" t="s">
        <v>17</v>
      </c>
      <c r="B22" s="5">
        <f>data!B19</f>
        <v>230</v>
      </c>
      <c r="C22" s="5">
        <f>data!C19</f>
        <v>500</v>
      </c>
      <c r="D22" s="5">
        <f>data!D19*0.3</f>
        <v>1.1256000000000002</v>
      </c>
      <c r="E22" s="5"/>
      <c r="F22" s="9">
        <f t="shared" si="0"/>
        <v>229.99999340694268</v>
      </c>
      <c r="G22" s="9">
        <f t="shared" si="1"/>
        <v>410.00000659305738</v>
      </c>
      <c r="H22" s="7">
        <f t="shared" si="2"/>
        <v>9.8895859821368495E-7</v>
      </c>
      <c r="I22" s="7">
        <f t="shared" si="3"/>
        <v>1.7999998681388525</v>
      </c>
      <c r="J22" s="8">
        <f t="shared" si="4"/>
        <v>1.8000008570974506</v>
      </c>
      <c r="K22" s="3"/>
    </row>
    <row r="23" spans="1:11" x14ac:dyDescent="0.25">
      <c r="A23" s="3" t="s">
        <v>18</v>
      </c>
      <c r="B23" s="5">
        <f>data!B20</f>
        <v>220</v>
      </c>
      <c r="C23" s="5">
        <f>data!C20</f>
        <v>600</v>
      </c>
      <c r="D23" s="5">
        <f>data!D20*0.3</f>
        <v>1.0847999999999998</v>
      </c>
      <c r="E23" s="5"/>
      <c r="F23" s="9">
        <f t="shared" si="0"/>
        <v>229.99999340694268</v>
      </c>
      <c r="G23" s="9">
        <f t="shared" si="1"/>
        <v>410.00000659305738</v>
      </c>
      <c r="H23" s="7">
        <f t="shared" si="2"/>
        <v>-0.10847992847851415</v>
      </c>
      <c r="I23" s="7">
        <f t="shared" si="3"/>
        <v>3.7999998681388525</v>
      </c>
      <c r="J23" s="8">
        <f t="shared" si="4"/>
        <v>3.6915199396603384</v>
      </c>
      <c r="K23" s="3"/>
    </row>
    <row r="24" spans="1:11" x14ac:dyDescent="0.25">
      <c r="A24" s="3" t="s">
        <v>19</v>
      </c>
      <c r="B24" s="5">
        <f>data!B21</f>
        <v>200</v>
      </c>
      <c r="C24" s="5">
        <f>data!C21</f>
        <v>600</v>
      </c>
      <c r="D24" s="5">
        <f>data!D21*0.3</f>
        <v>0.68400000000000005</v>
      </c>
      <c r="E24" s="5"/>
      <c r="F24" s="9">
        <f t="shared" si="0"/>
        <v>229.99999340694268</v>
      </c>
      <c r="G24" s="9">
        <f t="shared" si="1"/>
        <v>410.00000659305738</v>
      </c>
      <c r="H24" s="7">
        <f t="shared" si="2"/>
        <v>-0.20519995490348794</v>
      </c>
      <c r="I24" s="7">
        <f t="shared" si="3"/>
        <v>3.7999998681388525</v>
      </c>
      <c r="J24" s="8">
        <f t="shared" si="4"/>
        <v>3.5947999132353647</v>
      </c>
      <c r="K24" s="3"/>
    </row>
    <row r="25" spans="1:11" x14ac:dyDescent="0.25">
      <c r="A25" s="3" t="s">
        <v>20</v>
      </c>
      <c r="B25" s="5">
        <f>data!B22</f>
        <v>150</v>
      </c>
      <c r="C25" s="5">
        <f>data!C22</f>
        <v>450</v>
      </c>
      <c r="D25" s="5">
        <f>data!D22*0.3</f>
        <v>0.59219999999999995</v>
      </c>
      <c r="E25" s="5"/>
      <c r="F25" s="9">
        <f t="shared" si="0"/>
        <v>229.99999340694268</v>
      </c>
      <c r="G25" s="9">
        <f t="shared" si="1"/>
        <v>410.00000659305738</v>
      </c>
      <c r="H25" s="7">
        <f t="shared" si="2"/>
        <v>-0.47375996095591455</v>
      </c>
      <c r="I25" s="7">
        <f t="shared" si="3"/>
        <v>0.79999986813885249</v>
      </c>
      <c r="J25" s="8">
        <f t="shared" si="4"/>
        <v>0.32623990718293794</v>
      </c>
      <c r="K25" s="3"/>
    </row>
    <row r="26" spans="1:11" x14ac:dyDescent="0.25">
      <c r="A26" s="3" t="s">
        <v>21</v>
      </c>
      <c r="B26" s="5">
        <f>data!B23</f>
        <v>120</v>
      </c>
      <c r="C26" s="5">
        <f>data!C23</f>
        <v>400</v>
      </c>
      <c r="D26" s="5">
        <f>data!D23*0.3</f>
        <v>0.56730000000000003</v>
      </c>
      <c r="E26" s="5"/>
      <c r="F26" s="9">
        <f t="shared" si="0"/>
        <v>229.99999340694268</v>
      </c>
      <c r="G26" s="9">
        <f t="shared" si="1"/>
        <v>410.00000659305738</v>
      </c>
      <c r="H26" s="7">
        <f t="shared" si="2"/>
        <v>-0.62402996259758592</v>
      </c>
      <c r="I26" s="7">
        <f t="shared" si="3"/>
        <v>0</v>
      </c>
      <c r="J26" s="8">
        <f t="shared" si="4"/>
        <v>-0.62402996259758592</v>
      </c>
      <c r="K26" s="3"/>
    </row>
    <row r="27" spans="1:11" x14ac:dyDescent="0.25">
      <c r="A27" s="3" t="s">
        <v>22</v>
      </c>
      <c r="B27" s="5">
        <f>data!B24</f>
        <v>75</v>
      </c>
      <c r="C27" s="5">
        <f>data!C24</f>
        <v>350</v>
      </c>
      <c r="D27" s="5">
        <f>data!D24*0.3</f>
        <v>0.55409999999999993</v>
      </c>
      <c r="E27" s="5"/>
      <c r="F27" s="9">
        <f t="shared" si="0"/>
        <v>229.99999340694268</v>
      </c>
      <c r="G27" s="9">
        <f t="shared" si="1"/>
        <v>410.00000659305738</v>
      </c>
      <c r="H27" s="7">
        <f t="shared" si="2"/>
        <v>-0.85885496346786927</v>
      </c>
      <c r="I27" s="7">
        <f t="shared" si="3"/>
        <v>0</v>
      </c>
      <c r="J27" s="8">
        <f t="shared" si="4"/>
        <v>-0.85885496346786927</v>
      </c>
      <c r="K27" s="3"/>
    </row>
    <row r="28" spans="1:11" x14ac:dyDescent="0.25">
      <c r="A28" s="3" t="s">
        <v>23</v>
      </c>
      <c r="B28" s="5">
        <f>data!B25</f>
        <v>45</v>
      </c>
      <c r="C28" s="5">
        <f>data!C25</f>
        <v>300</v>
      </c>
      <c r="D28" s="5">
        <f>data!D25*0.3</f>
        <v>0.5351999999999999</v>
      </c>
      <c r="E28" s="5"/>
      <c r="F28" s="9">
        <f t="shared" si="0"/>
        <v>229.99999340694268</v>
      </c>
      <c r="G28" s="9">
        <f t="shared" si="1"/>
        <v>410.00000659305738</v>
      </c>
      <c r="H28" s="7">
        <f t="shared" si="2"/>
        <v>-0.99011996471395702</v>
      </c>
      <c r="I28" s="7">
        <f t="shared" si="3"/>
        <v>0</v>
      </c>
      <c r="J28" s="8">
        <f t="shared" si="4"/>
        <v>-0.99011996471395702</v>
      </c>
      <c r="K28" s="3"/>
    </row>
    <row r="29" spans="1:11" x14ac:dyDescent="0.25">
      <c r="H29" s="7">
        <f>SUM(H5:H28)</f>
        <v>-20.878752718512072</v>
      </c>
      <c r="I29" s="7">
        <f t="shared" ref="I29:J29" si="5">SUM(I5:I28)</f>
        <v>46.999998022082792</v>
      </c>
      <c r="J29" s="7">
        <f t="shared" si="5"/>
        <v>26.12124530357071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real prices</vt:lpstr>
      <vt:lpstr>dropped prices</vt:lpstr>
    </vt:vector>
  </TitlesOfParts>
  <Company>Becs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jouttis1</dc:creator>
  <cp:lastModifiedBy>Pilpola Sannamari</cp:lastModifiedBy>
  <dcterms:created xsi:type="dcterms:W3CDTF">2015-02-20T12:08:27Z</dcterms:created>
  <dcterms:modified xsi:type="dcterms:W3CDTF">2016-02-19T13:45:21Z</dcterms:modified>
</cp:coreProperties>
</file>