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alto\resources\"/>
    </mc:Choice>
  </mc:AlternateContent>
  <bookViews>
    <workbookView xWindow="0" yWindow="0" windowWidth="26220" windowHeight="15135" activeTab="1"/>
  </bookViews>
  <sheets>
    <sheet name="Startup Costs" sheetId="1" r:id="rId1"/>
    <sheet name="Revenue Model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2" l="1"/>
  <c r="C34" i="2" s="1"/>
  <c r="C35" i="2" s="1"/>
  <c r="C36" i="2" s="1"/>
  <c r="C37" i="2" s="1"/>
  <c r="C38" i="2" s="1"/>
  <c r="B17" i="1"/>
  <c r="B28" i="1"/>
  <c r="B31" i="1"/>
  <c r="B34" i="1" s="1"/>
  <c r="C20" i="2"/>
  <c r="D20" i="2"/>
  <c r="D22" i="2" s="1"/>
  <c r="E20" i="2"/>
  <c r="F20" i="2"/>
  <c r="F22" i="2" s="1"/>
  <c r="G20" i="2"/>
  <c r="H20" i="2"/>
  <c r="H22" i="2" s="1"/>
  <c r="I20" i="2"/>
  <c r="J20" i="2"/>
  <c r="J22" i="2" s="1"/>
  <c r="K20" i="2"/>
  <c r="L20" i="2"/>
  <c r="L22" i="2" s="1"/>
  <c r="M20" i="2"/>
  <c r="M22" i="2"/>
  <c r="K22" i="2"/>
  <c r="I22" i="2"/>
  <c r="G22" i="2"/>
  <c r="E22" i="2"/>
  <c r="C22" i="2"/>
  <c r="B20" i="2"/>
  <c r="B22" i="2" s="1"/>
  <c r="N20" i="2"/>
  <c r="N22" i="2" l="1"/>
  <c r="B36" i="1"/>
  <c r="B35" i="1"/>
  <c r="B37" i="1" s="1"/>
</calcChain>
</file>

<file path=xl/sharedStrings.xml><?xml version="1.0" encoding="utf-8"?>
<sst xmlns="http://schemas.openxmlformats.org/spreadsheetml/2006/main" count="70" uniqueCount="69">
  <si>
    <t>Requirements</t>
  </si>
  <si>
    <t>Custom Truck</t>
  </si>
  <si>
    <t>Kitchen Supplies</t>
  </si>
  <si>
    <t>Packaging (500 containers)</t>
  </si>
  <si>
    <t>Inventory</t>
  </si>
  <si>
    <t>Expenditures</t>
  </si>
  <si>
    <t>Marketing/Promotion/Advertising</t>
  </si>
  <si>
    <t>Legal Fees</t>
  </si>
  <si>
    <t>Permits</t>
  </si>
  <si>
    <t>Inspection Fees</t>
  </si>
  <si>
    <t>Miscellaneous</t>
  </si>
  <si>
    <t>Insurance (6 month policy)</t>
  </si>
  <si>
    <t>Other</t>
  </si>
  <si>
    <t xml:space="preserve">Licenses </t>
  </si>
  <si>
    <t>Branding</t>
  </si>
  <si>
    <t xml:space="preserve">Total </t>
  </si>
  <si>
    <t>Total</t>
  </si>
  <si>
    <t>TOTAL</t>
  </si>
  <si>
    <t>Funding Source</t>
  </si>
  <si>
    <t>Owners</t>
  </si>
  <si>
    <t>Investors</t>
  </si>
  <si>
    <t>Bank Loans</t>
  </si>
  <si>
    <t>Gas (monthly)</t>
  </si>
  <si>
    <t>Parking Fees (per month)</t>
  </si>
  <si>
    <t>Office Space/Commercial Kitchen Rental (initial)</t>
  </si>
  <si>
    <t>Startup Costs (Estimated)</t>
  </si>
  <si>
    <t>Delivery/Company Car (used)</t>
  </si>
  <si>
    <t xml:space="preserve">Phone </t>
  </si>
  <si>
    <t>Month 2 (June)</t>
  </si>
  <si>
    <t>Month 3 (July)</t>
  </si>
  <si>
    <t>Month 4 (August)</t>
  </si>
  <si>
    <t>Month 5 (September)</t>
  </si>
  <si>
    <t>Month 6 (October)</t>
  </si>
  <si>
    <t>Month 7 (November)</t>
  </si>
  <si>
    <t>Month 8 (December)</t>
  </si>
  <si>
    <t>Month 9 (January)</t>
  </si>
  <si>
    <t>Month 10 (February)</t>
  </si>
  <si>
    <t>Month 11 (March)</t>
  </si>
  <si>
    <t>Month 12 (April)</t>
  </si>
  <si>
    <t>Projected Cash Receipts</t>
  </si>
  <si>
    <t>Cash disbursements</t>
  </si>
  <si>
    <t>Cost of goods</t>
  </si>
  <si>
    <t>Commercial Kitchen Rent</t>
  </si>
  <si>
    <t>Utilities</t>
  </si>
  <si>
    <t>Salaries</t>
  </si>
  <si>
    <t>Advertising/Marketing</t>
  </si>
  <si>
    <t>Insurance</t>
  </si>
  <si>
    <t>Gas</t>
  </si>
  <si>
    <t>Parking permits</t>
  </si>
  <si>
    <t>Total disbursements</t>
  </si>
  <si>
    <t>Cash flow</t>
  </si>
  <si>
    <t>Month 1 (May)</t>
  </si>
  <si>
    <t>Supplies (Packaging, etc...)</t>
  </si>
  <si>
    <t>Loan Payments</t>
  </si>
  <si>
    <t>*Note: Several costs may be overestimated to allow for changes in price and other variables.</t>
  </si>
  <si>
    <t>Totals</t>
  </si>
  <si>
    <t>Michelle Logan</t>
  </si>
  <si>
    <t>Management 386-22</t>
  </si>
  <si>
    <t>Dr. V</t>
  </si>
  <si>
    <t>Cash receipts are low in April due to the anticipated "rainy" season.</t>
  </si>
  <si>
    <t xml:space="preserve">   Order taker/Driver (2 part-time positions)</t>
  </si>
  <si>
    <t xml:space="preserve">   Sous Chef</t>
  </si>
  <si>
    <t>May 4, 2012</t>
  </si>
  <si>
    <t>Financial Plan Spreadsheets</t>
  </si>
  <si>
    <t>Percentage</t>
  </si>
  <si>
    <t>Amount</t>
  </si>
  <si>
    <t>Revenue Model/Cash Flow Statement (Planned) for Year 2013</t>
  </si>
  <si>
    <t xml:space="preserve">Projected Sales Growth </t>
  </si>
  <si>
    <t>Years 3-5 (2016 - 2018) are when expansion efforts will take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</si>
</sst>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mmmm"/>
  </numFmts>
  <fonts count="7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0" fillId="0" borderId="0" xfId="0" applyNumberFormat="1"/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/>
    <xf numFmtId="0" fontId="3" fillId="0" borderId="0" xfId="0" applyFont="1"/>
    <xf numFmtId="164" fontId="0" fillId="0" borderId="1" xfId="0" applyNumberFormat="1" applyBorder="1"/>
    <xf numFmtId="8" fontId="1" fillId="0" borderId="0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8" fontId="1" fillId="0" borderId="1" xfId="0" applyNumberFormat="1" applyFont="1" applyFill="1" applyBorder="1" applyAlignment="1" applyProtection="1">
      <protection locked="0"/>
    </xf>
    <xf numFmtId="4" fontId="0" fillId="0" borderId="1" xfId="0" applyNumberFormat="1" applyBorder="1"/>
    <xf numFmtId="8" fontId="4" fillId="0" borderId="0" xfId="0" applyNumberFormat="1" applyFont="1" applyFill="1" applyBorder="1" applyAlignment="1" applyProtection="1">
      <protection locked="0"/>
    </xf>
    <xf numFmtId="9" fontId="4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 applyBorder="1" applyAlignment="1" applyProtection="1">
      <protection locked="0"/>
    </xf>
    <xf numFmtId="8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Alignment="1"/>
    <xf numFmtId="0" fontId="0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F14" sqref="F14"/>
    </sheetView>
  </sheetViews>
  <sheetFormatPr defaultColWidth="11.42578125" defaultRowHeight="12.75" x14ac:dyDescent="0.2"/>
  <cols>
    <col min="1" max="1" width="45.85546875" style="1" customWidth="1"/>
    <col min="2" max="2" width="11.42578125" style="3"/>
    <col min="7" max="7" width="26" customWidth="1"/>
  </cols>
  <sheetData>
    <row r="1" spans="1:7" x14ac:dyDescent="0.2">
      <c r="G1" s="16" t="s">
        <v>56</v>
      </c>
    </row>
    <row r="2" spans="1:7" x14ac:dyDescent="0.2">
      <c r="G2" s="16" t="s">
        <v>63</v>
      </c>
    </row>
    <row r="3" spans="1:7" x14ac:dyDescent="0.2">
      <c r="G3" s="16" t="s">
        <v>57</v>
      </c>
    </row>
    <row r="4" spans="1:7" x14ac:dyDescent="0.2">
      <c r="A4" s="24" t="s">
        <v>25</v>
      </c>
      <c r="B4" s="25"/>
      <c r="G4" s="16" t="s">
        <v>58</v>
      </c>
    </row>
    <row r="5" spans="1:7" x14ac:dyDescent="0.2">
      <c r="G5" s="17" t="s">
        <v>62</v>
      </c>
    </row>
    <row r="6" spans="1:7" x14ac:dyDescent="0.2">
      <c r="A6" s="2" t="s">
        <v>0</v>
      </c>
    </row>
    <row r="7" spans="1:7" x14ac:dyDescent="0.2">
      <c r="A7" s="1" t="s">
        <v>1</v>
      </c>
      <c r="B7" s="4">
        <v>65000</v>
      </c>
    </row>
    <row r="8" spans="1:7" x14ac:dyDescent="0.2">
      <c r="A8" s="6" t="s">
        <v>26</v>
      </c>
      <c r="B8" s="4">
        <v>11000</v>
      </c>
    </row>
    <row r="9" spans="1:7" x14ac:dyDescent="0.2">
      <c r="A9" s="6" t="s">
        <v>27</v>
      </c>
      <c r="B9" s="4">
        <v>147</v>
      </c>
    </row>
    <row r="10" spans="1:7" x14ac:dyDescent="0.2">
      <c r="A10" s="5" t="s">
        <v>11</v>
      </c>
      <c r="B10" s="4">
        <v>637</v>
      </c>
    </row>
    <row r="11" spans="1:7" x14ac:dyDescent="0.2">
      <c r="A11" s="6" t="s">
        <v>24</v>
      </c>
      <c r="B11" s="3">
        <v>1300</v>
      </c>
    </row>
    <row r="12" spans="1:7" x14ac:dyDescent="0.2">
      <c r="A12" s="1" t="s">
        <v>2</v>
      </c>
      <c r="B12" s="4">
        <v>395.67</v>
      </c>
    </row>
    <row r="13" spans="1:7" x14ac:dyDescent="0.2">
      <c r="A13" s="1" t="s">
        <v>3</v>
      </c>
      <c r="B13" s="4">
        <v>52.95</v>
      </c>
    </row>
    <row r="14" spans="1:7" x14ac:dyDescent="0.2">
      <c r="A14" s="1" t="s">
        <v>4</v>
      </c>
      <c r="B14" s="4">
        <v>500</v>
      </c>
    </row>
    <row r="15" spans="1:7" x14ac:dyDescent="0.2">
      <c r="A15" s="6" t="s">
        <v>22</v>
      </c>
      <c r="B15" s="3">
        <v>275</v>
      </c>
    </row>
    <row r="16" spans="1:7" x14ac:dyDescent="0.2">
      <c r="A16" s="5" t="s">
        <v>12</v>
      </c>
      <c r="B16" s="3">
        <v>2850</v>
      </c>
    </row>
    <row r="17" spans="1:2" ht="13.5" thickBot="1" x14ac:dyDescent="0.25">
      <c r="A17" s="8" t="s">
        <v>16</v>
      </c>
      <c r="B17" s="11">
        <f>SUM(B7:B16)</f>
        <v>82157.62</v>
      </c>
    </row>
    <row r="18" spans="1:2" ht="13.5" thickTop="1" x14ac:dyDescent="0.2"/>
    <row r="19" spans="1:2" x14ac:dyDescent="0.2">
      <c r="A19" s="2" t="s">
        <v>5</v>
      </c>
    </row>
    <row r="20" spans="1:2" x14ac:dyDescent="0.2">
      <c r="A20" s="1" t="s">
        <v>6</v>
      </c>
      <c r="B20" s="4">
        <v>350</v>
      </c>
    </row>
    <row r="21" spans="1:2" x14ac:dyDescent="0.2">
      <c r="A21" s="5" t="s">
        <v>14</v>
      </c>
      <c r="B21" s="4">
        <v>225</v>
      </c>
    </row>
    <row r="22" spans="1:2" x14ac:dyDescent="0.2">
      <c r="A22" s="5" t="s">
        <v>7</v>
      </c>
      <c r="B22" s="3">
        <v>500</v>
      </c>
    </row>
    <row r="23" spans="1:2" x14ac:dyDescent="0.2">
      <c r="A23" s="5" t="s">
        <v>8</v>
      </c>
      <c r="B23" s="3">
        <v>275</v>
      </c>
    </row>
    <row r="24" spans="1:2" x14ac:dyDescent="0.2">
      <c r="A24" s="5" t="s">
        <v>9</v>
      </c>
      <c r="B24" s="3">
        <v>285</v>
      </c>
    </row>
    <row r="25" spans="1:2" x14ac:dyDescent="0.2">
      <c r="A25" s="6" t="s">
        <v>23</v>
      </c>
      <c r="B25" s="3">
        <v>80</v>
      </c>
    </row>
    <row r="26" spans="1:2" x14ac:dyDescent="0.2">
      <c r="A26" s="5" t="s">
        <v>13</v>
      </c>
      <c r="B26" s="3">
        <v>385</v>
      </c>
    </row>
    <row r="27" spans="1:2" x14ac:dyDescent="0.2">
      <c r="A27" s="5" t="s">
        <v>10</v>
      </c>
      <c r="B27" s="3">
        <v>1750</v>
      </c>
    </row>
    <row r="28" spans="1:2" ht="13.5" thickBot="1" x14ac:dyDescent="0.25">
      <c r="A28" s="8" t="s">
        <v>15</v>
      </c>
      <c r="B28" s="11">
        <f>SUM(B20:B27)</f>
        <v>3850</v>
      </c>
    </row>
    <row r="29" spans="1:2" ht="13.5" thickTop="1" x14ac:dyDescent="0.2"/>
    <row r="31" spans="1:2" ht="13.5" thickBot="1" x14ac:dyDescent="0.25">
      <c r="A31" s="7" t="s">
        <v>17</v>
      </c>
      <c r="B31" s="11">
        <f>SUM(B17, B28)</f>
        <v>86007.62</v>
      </c>
    </row>
    <row r="32" spans="1:2" ht="13.5" thickTop="1" x14ac:dyDescent="0.2"/>
    <row r="33" spans="1:2" x14ac:dyDescent="0.2">
      <c r="A33" s="7" t="s">
        <v>18</v>
      </c>
    </row>
    <row r="34" spans="1:2" x14ac:dyDescent="0.2">
      <c r="A34" s="6" t="s">
        <v>19</v>
      </c>
      <c r="B34" s="9">
        <f>0.15*(B31)</f>
        <v>12901.142999999998</v>
      </c>
    </row>
    <row r="35" spans="1:2" x14ac:dyDescent="0.2">
      <c r="A35" s="6" t="s">
        <v>20</v>
      </c>
      <c r="B35" s="3">
        <f>0.25*(B31)</f>
        <v>21501.904999999999</v>
      </c>
    </row>
    <row r="36" spans="1:2" x14ac:dyDescent="0.2">
      <c r="A36" s="6" t="s">
        <v>21</v>
      </c>
      <c r="B36" s="9">
        <f>0.6*(B31)</f>
        <v>51604.571999999993</v>
      </c>
    </row>
    <row r="37" spans="1:2" ht="13.5" thickBot="1" x14ac:dyDescent="0.25">
      <c r="B37" s="19">
        <f>SUM(B34,B35,B36)</f>
        <v>86007.62</v>
      </c>
    </row>
    <row r="38" spans="1:2" ht="13.5" thickTop="1" x14ac:dyDescent="0.2"/>
  </sheetData>
  <mergeCells count="1">
    <mergeCell ref="A4:B4"/>
  </mergeCells>
  <pageMargins left="1.25" right="1.25" top="1" bottom="1" header="0.5" footer="0.75"/>
  <pageSetup fitToWidth="0" fitToHeight="0" orientation="portrait" useFirstPageNumber="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D25" sqref="D25"/>
    </sheetView>
  </sheetViews>
  <sheetFormatPr defaultColWidth="11.42578125" defaultRowHeight="12.75" x14ac:dyDescent="0.2"/>
  <cols>
    <col min="1" max="1" width="36.42578125" style="1" customWidth="1"/>
    <col min="2" max="13" width="15.28515625" customWidth="1"/>
    <col min="14" max="14" width="23.140625" style="1" customWidth="1"/>
  </cols>
  <sheetData>
    <row r="1" spans="1:26" x14ac:dyDescent="0.2">
      <c r="A1" s="29" t="s">
        <v>66</v>
      </c>
      <c r="B1" s="27"/>
      <c r="C1" s="27"/>
    </row>
    <row r="3" spans="1:26" ht="25.5" x14ac:dyDescent="0.2">
      <c r="B3" s="13" t="s">
        <v>51</v>
      </c>
      <c r="C3" s="14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5" t="s">
        <v>55</v>
      </c>
    </row>
    <row r="4" spans="1:26" x14ac:dyDescent="0.2">
      <c r="A4" s="7" t="s">
        <v>39</v>
      </c>
      <c r="B4" s="12">
        <v>14750</v>
      </c>
      <c r="C4" s="12">
        <v>13000</v>
      </c>
      <c r="D4" s="12">
        <v>13000</v>
      </c>
      <c r="E4" s="12">
        <v>12250</v>
      </c>
      <c r="F4" s="12">
        <v>12500</v>
      </c>
      <c r="G4" s="12">
        <v>10900</v>
      </c>
      <c r="H4" s="12">
        <v>8000</v>
      </c>
      <c r="I4" s="12">
        <v>6750</v>
      </c>
      <c r="J4" s="12">
        <v>4275</v>
      </c>
      <c r="K4" s="12">
        <v>6750</v>
      </c>
      <c r="L4" s="12">
        <v>7300</v>
      </c>
      <c r="M4" s="12">
        <v>7300</v>
      </c>
      <c r="N4" s="12">
        <f>SUM(B4:M4)</f>
        <v>116775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">
      <c r="A6" s="2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">
      <c r="A7" s="1" t="s">
        <v>41</v>
      </c>
      <c r="B7" s="12">
        <v>500</v>
      </c>
      <c r="C7" s="12">
        <v>500</v>
      </c>
      <c r="D7" s="12">
        <v>500</v>
      </c>
      <c r="E7" s="12">
        <v>500</v>
      </c>
      <c r="F7" s="12">
        <v>500</v>
      </c>
      <c r="G7" s="12">
        <v>500</v>
      </c>
      <c r="H7" s="12">
        <v>500</v>
      </c>
      <c r="I7" s="12">
        <v>500</v>
      </c>
      <c r="J7" s="12">
        <v>500</v>
      </c>
      <c r="K7" s="12">
        <v>500</v>
      </c>
      <c r="L7" s="12">
        <v>500</v>
      </c>
      <c r="M7" s="12">
        <v>500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2">
      <c r="A8" s="1" t="s">
        <v>42</v>
      </c>
      <c r="B8" s="12">
        <v>650</v>
      </c>
      <c r="C8" s="12">
        <v>650</v>
      </c>
      <c r="D8" s="12">
        <v>650</v>
      </c>
      <c r="E8" s="12">
        <v>650</v>
      </c>
      <c r="F8" s="12">
        <v>650</v>
      </c>
      <c r="G8" s="12">
        <v>650</v>
      </c>
      <c r="H8" s="12">
        <v>650</v>
      </c>
      <c r="I8" s="12">
        <v>650</v>
      </c>
      <c r="J8" s="12">
        <v>650</v>
      </c>
      <c r="K8" s="12">
        <v>650</v>
      </c>
      <c r="L8" s="12">
        <v>650</v>
      </c>
      <c r="M8" s="12">
        <v>650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">
      <c r="A9" s="1" t="s">
        <v>43</v>
      </c>
      <c r="B9" s="12">
        <v>275</v>
      </c>
      <c r="C9" s="12">
        <v>275</v>
      </c>
      <c r="D9" s="12">
        <v>275</v>
      </c>
      <c r="E9" s="12">
        <v>275</v>
      </c>
      <c r="F9" s="12">
        <v>275</v>
      </c>
      <c r="G9" s="12">
        <v>275</v>
      </c>
      <c r="H9" s="12">
        <v>305</v>
      </c>
      <c r="I9" s="12">
        <v>375</v>
      </c>
      <c r="J9" s="12">
        <v>390</v>
      </c>
      <c r="K9" s="12">
        <v>375</v>
      </c>
      <c r="L9" s="12">
        <v>305</v>
      </c>
      <c r="M9" s="12">
        <v>275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">
      <c r="A10" s="6" t="s">
        <v>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">
      <c r="A11" s="8" t="s">
        <v>61</v>
      </c>
      <c r="B11" s="12">
        <v>2500</v>
      </c>
      <c r="C11" s="12">
        <v>2500</v>
      </c>
      <c r="D11" s="12">
        <v>2500</v>
      </c>
      <c r="E11" s="12">
        <v>2500</v>
      </c>
      <c r="F11" s="12">
        <v>2500</v>
      </c>
      <c r="G11" s="12">
        <v>2500</v>
      </c>
      <c r="H11" s="12">
        <v>2500</v>
      </c>
      <c r="I11" s="12">
        <v>2500</v>
      </c>
      <c r="J11" s="12">
        <v>2500</v>
      </c>
      <c r="K11" s="12">
        <v>2500</v>
      </c>
      <c r="L11" s="12">
        <v>2500</v>
      </c>
      <c r="M11" s="12">
        <v>2500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">
      <c r="A12" s="8" t="s">
        <v>60</v>
      </c>
      <c r="B12" s="12">
        <v>1250</v>
      </c>
      <c r="C12" s="12">
        <v>1250</v>
      </c>
      <c r="D12" s="12">
        <v>1250</v>
      </c>
      <c r="E12" s="12">
        <v>1250</v>
      </c>
      <c r="F12" s="12">
        <v>1250</v>
      </c>
      <c r="G12" s="12">
        <v>1250</v>
      </c>
      <c r="H12" s="12">
        <v>1250</v>
      </c>
      <c r="I12" s="12">
        <v>1250</v>
      </c>
      <c r="J12" s="12">
        <v>1250</v>
      </c>
      <c r="K12" s="12">
        <v>1250</v>
      </c>
      <c r="L12" s="12">
        <v>1250</v>
      </c>
      <c r="M12" s="12">
        <v>1250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">
      <c r="A13" s="1" t="s">
        <v>45</v>
      </c>
      <c r="B13" s="12">
        <v>350</v>
      </c>
      <c r="C13" s="12">
        <v>250</v>
      </c>
      <c r="D13" s="12">
        <v>250</v>
      </c>
      <c r="E13" s="12">
        <v>250</v>
      </c>
      <c r="F13" s="12">
        <v>250</v>
      </c>
      <c r="G13" s="12">
        <v>250</v>
      </c>
      <c r="H13" s="12">
        <v>100</v>
      </c>
      <c r="I13" s="12">
        <v>100</v>
      </c>
      <c r="J13" s="12">
        <v>100</v>
      </c>
      <c r="K13" s="12">
        <v>100</v>
      </c>
      <c r="L13" s="12">
        <v>100</v>
      </c>
      <c r="M13" s="12">
        <v>100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6" t="s">
        <v>52</v>
      </c>
      <c r="B14" s="12">
        <v>395.97</v>
      </c>
      <c r="C14" s="12">
        <v>0</v>
      </c>
      <c r="D14" s="12">
        <v>0</v>
      </c>
      <c r="E14" s="12">
        <v>0</v>
      </c>
      <c r="F14" s="12">
        <v>400</v>
      </c>
      <c r="G14" s="12">
        <v>0</v>
      </c>
      <c r="H14" s="12">
        <v>0</v>
      </c>
      <c r="I14" s="12">
        <v>0</v>
      </c>
      <c r="J14" s="12">
        <v>0</v>
      </c>
      <c r="K14" s="12">
        <v>400</v>
      </c>
      <c r="L14" s="12">
        <v>0</v>
      </c>
      <c r="M14" s="12">
        <v>205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1" t="s">
        <v>46</v>
      </c>
      <c r="B15" s="12">
        <v>683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683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1" t="s">
        <v>47</v>
      </c>
      <c r="B16" s="12">
        <v>275</v>
      </c>
      <c r="C16" s="12">
        <v>275</v>
      </c>
      <c r="D16" s="12">
        <v>275</v>
      </c>
      <c r="E16" s="12">
        <v>275</v>
      </c>
      <c r="F16" s="12">
        <v>275</v>
      </c>
      <c r="G16" s="12">
        <v>275</v>
      </c>
      <c r="H16" s="12">
        <v>275</v>
      </c>
      <c r="I16" s="12">
        <v>275</v>
      </c>
      <c r="J16" s="12">
        <v>275</v>
      </c>
      <c r="K16" s="12">
        <v>275</v>
      </c>
      <c r="L16" s="12">
        <v>275</v>
      </c>
      <c r="M16" s="12">
        <v>275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">
      <c r="A17" s="6" t="s">
        <v>53</v>
      </c>
      <c r="B17" s="12">
        <v>350</v>
      </c>
      <c r="C17" s="12">
        <v>350</v>
      </c>
      <c r="D17" s="12">
        <v>350</v>
      </c>
      <c r="E17" s="12">
        <v>350</v>
      </c>
      <c r="F17" s="12">
        <v>350</v>
      </c>
      <c r="G17" s="12">
        <v>350</v>
      </c>
      <c r="H17" s="12">
        <v>350</v>
      </c>
      <c r="I17" s="12">
        <v>350</v>
      </c>
      <c r="J17" s="12">
        <v>350</v>
      </c>
      <c r="K17" s="12">
        <v>350</v>
      </c>
      <c r="L17" s="12">
        <v>350</v>
      </c>
      <c r="M17" s="12">
        <v>350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6" t="s">
        <v>12</v>
      </c>
      <c r="B18" s="12">
        <v>1250</v>
      </c>
      <c r="C18" s="12">
        <v>1250</v>
      </c>
      <c r="D18" s="12">
        <v>1250</v>
      </c>
      <c r="E18" s="12">
        <v>1250</v>
      </c>
      <c r="F18" s="12">
        <v>1250</v>
      </c>
      <c r="G18" s="12">
        <v>1250</v>
      </c>
      <c r="H18" s="12">
        <v>1250</v>
      </c>
      <c r="I18" s="12">
        <v>1250</v>
      </c>
      <c r="J18" s="12">
        <v>1250</v>
      </c>
      <c r="K18" s="12">
        <v>1250</v>
      </c>
      <c r="L18" s="12">
        <v>1250</v>
      </c>
      <c r="M18" s="12">
        <v>1250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">
      <c r="A19" s="1" t="s">
        <v>48</v>
      </c>
      <c r="B19" s="12">
        <v>80</v>
      </c>
      <c r="C19" s="12">
        <v>80</v>
      </c>
      <c r="D19" s="12">
        <v>80</v>
      </c>
      <c r="E19" s="12">
        <v>80</v>
      </c>
      <c r="F19" s="12">
        <v>80</v>
      </c>
      <c r="G19" s="12">
        <v>80</v>
      </c>
      <c r="H19" s="12">
        <v>80</v>
      </c>
      <c r="I19" s="12">
        <v>80</v>
      </c>
      <c r="J19" s="12">
        <v>80</v>
      </c>
      <c r="K19" s="12">
        <v>80</v>
      </c>
      <c r="L19" s="12">
        <v>80</v>
      </c>
      <c r="M19" s="12">
        <v>80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 thickBot="1" x14ac:dyDescent="0.25">
      <c r="A20" s="2" t="s">
        <v>49</v>
      </c>
      <c r="B20" s="18">
        <f t="shared" ref="B20:M20" si="0">SUM(B7:B19)</f>
        <v>8558.9700000000012</v>
      </c>
      <c r="C20" s="18">
        <f t="shared" si="0"/>
        <v>7380</v>
      </c>
      <c r="D20" s="18">
        <f t="shared" si="0"/>
        <v>7380</v>
      </c>
      <c r="E20" s="18">
        <f t="shared" si="0"/>
        <v>7380</v>
      </c>
      <c r="F20" s="18">
        <f t="shared" si="0"/>
        <v>7780</v>
      </c>
      <c r="G20" s="18">
        <f t="shared" si="0"/>
        <v>7380</v>
      </c>
      <c r="H20" s="18">
        <f t="shared" si="0"/>
        <v>7943</v>
      </c>
      <c r="I20" s="18">
        <f t="shared" si="0"/>
        <v>7330</v>
      </c>
      <c r="J20" s="18">
        <f t="shared" si="0"/>
        <v>7345</v>
      </c>
      <c r="K20" s="18">
        <f t="shared" si="0"/>
        <v>7730</v>
      </c>
      <c r="L20" s="18">
        <f t="shared" si="0"/>
        <v>7260</v>
      </c>
      <c r="M20" s="18">
        <f t="shared" si="0"/>
        <v>7435</v>
      </c>
      <c r="N20" s="12">
        <f>SUM(B20:M20)</f>
        <v>90901.97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3.5" thickTop="1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1" t="s">
        <v>50</v>
      </c>
      <c r="B22" s="12">
        <f t="shared" ref="B22:M22" si="1">B4-B20</f>
        <v>6191.0299999999988</v>
      </c>
      <c r="C22" s="12">
        <f t="shared" si="1"/>
        <v>5620</v>
      </c>
      <c r="D22" s="12">
        <f t="shared" si="1"/>
        <v>5620</v>
      </c>
      <c r="E22" s="12">
        <f t="shared" si="1"/>
        <v>4870</v>
      </c>
      <c r="F22" s="12">
        <f t="shared" si="1"/>
        <v>4720</v>
      </c>
      <c r="G22" s="12">
        <f t="shared" si="1"/>
        <v>3520</v>
      </c>
      <c r="H22" s="12">
        <f t="shared" si="1"/>
        <v>57</v>
      </c>
      <c r="I22" s="12">
        <f t="shared" si="1"/>
        <v>-580</v>
      </c>
      <c r="J22" s="12">
        <f t="shared" si="1"/>
        <v>-3070</v>
      </c>
      <c r="K22" s="12">
        <f t="shared" si="1"/>
        <v>-980</v>
      </c>
      <c r="L22" s="12">
        <f t="shared" si="1"/>
        <v>40</v>
      </c>
      <c r="M22" s="12">
        <f t="shared" si="1"/>
        <v>-135</v>
      </c>
      <c r="N22" s="12">
        <f>SUM(B22:M22)</f>
        <v>25873.03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26" t="s">
        <v>54</v>
      </c>
      <c r="B26" s="27"/>
      <c r="C26" s="27"/>
      <c r="D26" s="27"/>
      <c r="E26" s="2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2">
      <c r="A28" s="28" t="s">
        <v>59</v>
      </c>
      <c r="B28" s="27"/>
      <c r="C28" s="27"/>
      <c r="D28" s="2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2">
      <c r="A2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">
      <c r="A3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">
      <c r="A3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">
      <c r="A3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10" t="s">
        <v>67</v>
      </c>
      <c r="B33" s="23" t="s">
        <v>64</v>
      </c>
      <c r="C33" s="23" t="s">
        <v>65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>
        <v>2014</v>
      </c>
      <c r="B34" s="21">
        <v>7.0000000000000007E-2</v>
      </c>
      <c r="C34" s="12">
        <f>N4*0.07+N4</f>
        <v>124949.25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>
        <v>2015</v>
      </c>
      <c r="B35" s="22">
        <v>7.0000000000000007E-2</v>
      </c>
      <c r="C35" s="20">
        <f>0.07*C34+C34</f>
        <v>133695.69750000001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>
        <v>2016</v>
      </c>
      <c r="B36" s="22">
        <v>0.09</v>
      </c>
      <c r="C36" s="20">
        <f>0.09*C35+C35</f>
        <v>145728.310275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>
        <v>2017</v>
      </c>
      <c r="B37" s="22">
        <v>0.09</v>
      </c>
      <c r="C37" s="12">
        <f>0.09*C36+C36</f>
        <v>158843.85819974999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>
        <v>2018</v>
      </c>
      <c r="B38" s="22">
        <v>0.09</v>
      </c>
      <c r="C38" s="12">
        <f>0.09*C37+C37</f>
        <v>173139.80543772748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 s="30" t="s">
        <v>68</v>
      </c>
      <c r="B40" s="27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</sheetData>
  <mergeCells count="4">
    <mergeCell ref="A26:E26"/>
    <mergeCell ref="A28:D28"/>
    <mergeCell ref="A1:C1"/>
    <mergeCell ref="A40:C40"/>
  </mergeCells>
  <phoneticPr fontId="6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Startup Costs</vt:lpstr>
      <vt:lpstr>Revenue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Logan, Michelle</dc:creator>
  <cp:lastModifiedBy>Vanevenhoven, Jeff P</cp:lastModifiedBy>
  <cp:lastPrinted>2018-04-16T15:26:46Z</cp:lastPrinted>
  <dcterms:created xsi:type="dcterms:W3CDTF">2012-04-18T12:47:23Z</dcterms:created>
  <dcterms:modified xsi:type="dcterms:W3CDTF">2019-03-21T10:16:48Z</dcterms:modified>
</cp:coreProperties>
</file>